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strona tytułowa" sheetId="1" r:id="rId1"/>
    <sheet name="Teatr Miejski" sheetId="2" r:id="rId2"/>
    <sheet name="Centrum Kultury" sheetId="3" r:id="rId3"/>
    <sheet name="Biblioteka" sheetId="4" r:id="rId4"/>
    <sheet name="Muzeum" sheetId="5" r:id="rId5"/>
    <sheet name="Teatr Muzyczny" sheetId="6" r:id="rId6"/>
    <sheet name="OPITU" sheetId="7" r:id="rId7"/>
    <sheet name="Pogotowie" sheetId="8" r:id="rId8"/>
  </sheets>
  <definedNames/>
  <calcPr fullCalcOnLoad="1"/>
</workbook>
</file>

<file path=xl/sharedStrings.xml><?xml version="1.0" encoding="utf-8"?>
<sst xmlns="http://schemas.openxmlformats.org/spreadsheetml/2006/main" count="315" uniqueCount="100">
  <si>
    <t>Należności</t>
  </si>
  <si>
    <t>OGÓŁEM</t>
  </si>
  <si>
    <t>Wyszczególnienie</t>
  </si>
  <si>
    <t>I</t>
  </si>
  <si>
    <t>Przychody ogółem, w tym:</t>
  </si>
  <si>
    <t>dotacja z budżetu, w tym:</t>
  </si>
  <si>
    <t>dotacja podmiotowa</t>
  </si>
  <si>
    <t>dotacja celowa na inwestycje</t>
  </si>
  <si>
    <t>przychody ze sprzedaży usług własnych</t>
  </si>
  <si>
    <t>pozostałe</t>
  </si>
  <si>
    <t>II</t>
  </si>
  <si>
    <t>Koszty działalności ogółem, w tym:</t>
  </si>
  <si>
    <t>Wynagrodzenia, w tym:</t>
  </si>
  <si>
    <t>osobowe</t>
  </si>
  <si>
    <t>Składki na ubezpieczenia społeczne i Fundusz Pracy</t>
  </si>
  <si>
    <t>Materiały i usługi, w tym:</t>
  </si>
  <si>
    <t>remonty</t>
  </si>
  <si>
    <t>Amortyzacja</t>
  </si>
  <si>
    <t>Zakupy inwestycyjne</t>
  </si>
  <si>
    <t>III</t>
  </si>
  <si>
    <t>Wynik finansowy</t>
  </si>
  <si>
    <t>VI</t>
  </si>
  <si>
    <t>Średnioroczna liczba zatrudnionych (w przeliczeniu na pełne etaty)</t>
  </si>
  <si>
    <t>V</t>
  </si>
  <si>
    <t>Inne informacje</t>
  </si>
  <si>
    <t>lp</t>
  </si>
  <si>
    <t>dotacja Rad Dzielnic</t>
  </si>
  <si>
    <t>ZFŚS</t>
  </si>
  <si>
    <t>dynamika (kol.4:3)</t>
  </si>
  <si>
    <t>WYSZCZEGÓLNIENIE</t>
  </si>
  <si>
    <t>Zobowiazania</t>
  </si>
  <si>
    <t>w tym wymagalne</t>
  </si>
  <si>
    <t>A</t>
  </si>
  <si>
    <t>Finansowane z dotacji z budżetu miasta (bez RD)</t>
  </si>
  <si>
    <t>B</t>
  </si>
  <si>
    <t>Finansowane z dotacji Rad Dzielnic</t>
  </si>
  <si>
    <t>C</t>
  </si>
  <si>
    <t>Finansowane z przychodów własnych jednostki</t>
  </si>
  <si>
    <t>honoraria</t>
  </si>
  <si>
    <t xml:space="preserve">wykonanie za 6 miesięcy w zł            </t>
  </si>
  <si>
    <t>TEATR MIEJSKI IM. WITOLDA GOMBROWICZA</t>
  </si>
  <si>
    <t>CENTRUM KULTURY</t>
  </si>
  <si>
    <t>MIEJSKA BIBLIOTEKA PUBLICZNA</t>
  </si>
  <si>
    <t>MUZEUM MIASTA GDYNI</t>
  </si>
  <si>
    <t>Inne informacje - PREMIERY</t>
  </si>
  <si>
    <t>RD Śródmieście</t>
  </si>
  <si>
    <t>RD Mały Kack</t>
  </si>
  <si>
    <t>Koszty rzeczowe</t>
  </si>
  <si>
    <t>czasopisma</t>
  </si>
  <si>
    <t>Zakup zbiorów bibliotecznych</t>
  </si>
  <si>
    <t>Amortyzacja zbiorów bibliotecznych</t>
  </si>
  <si>
    <t>OŚRODEK PROFILAKTYKI I TERAPII UZALEŻNIEŃ</t>
  </si>
  <si>
    <t>Przchody ze sprzedaży usług, w tym:</t>
  </si>
  <si>
    <t>Narodowego Funduszu Zdrowia</t>
  </si>
  <si>
    <t>Środki na wynagrodzenia</t>
  </si>
  <si>
    <t>Biura Rozliczeń Międzynarodowych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</si>
  <si>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</si>
  <si>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</si>
  <si>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</si>
  <si>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</si>
  <si>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</si>
  <si>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</si>
  <si>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</si>
  <si>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</si>
  <si>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</si>
  <si>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</si>
  <si>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</si>
  <si>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</si>
  <si>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Wynik Finansowy</t>
  </si>
  <si>
    <t>Zobowiązania</t>
  </si>
  <si>
    <t>SP ZOZ MIEJSKA STACJA POGOTOWIA RATUNKOWEGO</t>
  </si>
  <si>
    <t>pozostałe przychody ze sprzedaży usług medycznych</t>
  </si>
  <si>
    <t>Wynagrodzenia,  w tym:</t>
  </si>
  <si>
    <t>umowy zlecenia</t>
  </si>
  <si>
    <t>Koszty finansowe</t>
  </si>
  <si>
    <t>Pozostałe koszty operacyjne</t>
  </si>
  <si>
    <t>w tym kontrakty medyczne</t>
  </si>
  <si>
    <t>bezosobowe i honoraria</t>
  </si>
  <si>
    <t>D</t>
  </si>
  <si>
    <t>Amortyzacja środków trwałych i WNiP</t>
  </si>
  <si>
    <t>STAN NALEŻNOŚCI I ZOBOWIĄZAŃ NA DZIEŃ 30.06.2009 R.</t>
  </si>
  <si>
    <t xml:space="preserve">plan po zmianach wg stanu na 30.06.2009r.w zł     </t>
  </si>
  <si>
    <t xml:space="preserve">plan po zmianach wg stanu na 30.06.2009r.w zł  </t>
  </si>
  <si>
    <t>Teatr Muzyczny im. Danuty Baduszkowej</t>
  </si>
  <si>
    <t>współfinansowany na podstawie porozumienia z Samorządem Województwa Pomorskiego w sprawie prowadzenia Teatru Muzycznego jako wspólnej instytucji kultury</t>
  </si>
  <si>
    <t>% wykonania</t>
  </si>
  <si>
    <t>dotacja z budżetu województwa</t>
  </si>
  <si>
    <t>dotacja z budżetu gminy Gdynia</t>
  </si>
  <si>
    <t>przychody z działaności</t>
  </si>
  <si>
    <t>bezosobowe</t>
  </si>
  <si>
    <t>IV</t>
  </si>
  <si>
    <t>% kosztów finansowanych z dotacji z budżetu gminy Gdynia</t>
  </si>
  <si>
    <t>Inne informacje (liczba premier)</t>
  </si>
  <si>
    <t>Inwestycje i zakupy inwestycyjne</t>
  </si>
  <si>
    <t>finansowane z dotacji z budżetu województwa</t>
  </si>
  <si>
    <t>finansowane z dotacji z budżetu gminy Gdynia</t>
  </si>
  <si>
    <t xml:space="preserve">INFORMACJA, O KTÓREJ MOWA </t>
  </si>
  <si>
    <t xml:space="preserve">W ART. 197 PKT 1 USTAWY </t>
  </si>
  <si>
    <t xml:space="preserve">O FINANSACH PUBLICZNYCH </t>
  </si>
  <si>
    <t>ZA I PÓŁROCZE 2009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</si>
</sst>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[$€-2]\ #,##0.00_);[Red]\([$€-2]\ #,##0.00\)"/>
  </numFmts>
  <fonts count="14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19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167" fontId="6" fillId="0" borderId="1" xfId="19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67" fontId="4" fillId="0" borderId="1" xfId="19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167" fontId="7" fillId="0" borderId="1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167" fontId="2" fillId="0" borderId="1" xfId="19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23"/>
  <sheetViews>
    <sheetView tabSelected="1" workbookViewId="0" topLeftCell="A1">
      <selection activeCell="J8" sqref="J8"/>
    </sheetView>
  </sheetViews>
  <sheetFormatPr defaultColWidth="9.00390625" defaultRowHeight="12.75"/>
  <sheetData>
    <row r="17" spans="1:9" ht="30.75">
      <c r="A17" s="99" t="s">
        <v>96</v>
      </c>
      <c r="B17" s="99"/>
      <c r="C17" s="99"/>
      <c r="D17" s="99"/>
      <c r="E17" s="99"/>
      <c r="F17" s="99"/>
      <c r="G17" s="99"/>
      <c r="H17" s="99"/>
      <c r="I17" s="99"/>
    </row>
    <row r="18" spans="1:9" ht="30.75">
      <c r="A18" s="99" t="s">
        <v>97</v>
      </c>
      <c r="B18" s="99"/>
      <c r="C18" s="99"/>
      <c r="D18" s="99"/>
      <c r="E18" s="99"/>
      <c r="F18" s="99"/>
      <c r="G18" s="99"/>
      <c r="H18" s="99"/>
      <c r="I18" s="99"/>
    </row>
    <row r="19" spans="1:9" ht="30.75">
      <c r="A19" s="99" t="s">
        <v>98</v>
      </c>
      <c r="B19" s="99"/>
      <c r="C19" s="99"/>
      <c r="D19" s="99"/>
      <c r="E19" s="99"/>
      <c r="F19" s="99"/>
      <c r="G19" s="99"/>
      <c r="H19" s="99"/>
      <c r="I19" s="99"/>
    </row>
    <row r="20" spans="1:9" ht="30.75">
      <c r="A20" s="99" t="s">
        <v>99</v>
      </c>
      <c r="B20" s="99"/>
      <c r="C20" s="99"/>
      <c r="D20" s="99"/>
      <c r="E20" s="99"/>
      <c r="F20" s="99"/>
      <c r="G20" s="99"/>
      <c r="H20" s="99"/>
      <c r="I20" s="99"/>
    </row>
    <row r="21" ht="15.75">
      <c r="A21" s="98"/>
    </row>
    <row r="22" ht="15.75">
      <c r="A22" s="98"/>
    </row>
    <row r="23" ht="15.75">
      <c r="A23" s="98"/>
    </row>
  </sheetData>
  <mergeCells count="4">
    <mergeCell ref="A17:I17"/>
    <mergeCell ref="A18:I18"/>
    <mergeCell ref="A19:I19"/>
    <mergeCell ref="A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43"/>
  <sheetViews>
    <sheetView workbookViewId="0" topLeftCell="A1">
      <selection activeCell="C21" sqref="C2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3" t="s">
        <v>40</v>
      </c>
      <c r="B1" s="93"/>
      <c r="C1" s="93"/>
      <c r="D1" s="93"/>
      <c r="E1" s="93"/>
    </row>
    <row r="2" spans="1:5" ht="58.5" customHeight="1">
      <c r="A2" s="33" t="s">
        <v>25</v>
      </c>
      <c r="B2" s="29" t="s">
        <v>2</v>
      </c>
      <c r="C2" s="2" t="s">
        <v>81</v>
      </c>
      <c r="D2" s="2" t="s">
        <v>39</v>
      </c>
      <c r="E2" s="4" t="s">
        <v>28</v>
      </c>
    </row>
    <row r="3" spans="1:5" s="44" customFormat="1" ht="9.75" customHeight="1">
      <c r="A3" s="42">
        <v>1</v>
      </c>
      <c r="B3" s="43">
        <v>2</v>
      </c>
      <c r="C3" s="43">
        <v>3</v>
      </c>
      <c r="D3" s="43">
        <v>4</v>
      </c>
      <c r="E3" s="42">
        <v>5</v>
      </c>
    </row>
    <row r="4" spans="1:5" ht="16.5" customHeight="1">
      <c r="A4" s="6" t="s">
        <v>3</v>
      </c>
      <c r="B4" s="7" t="s">
        <v>4</v>
      </c>
      <c r="C4" s="8">
        <f>SUM(C5,C9,C10)</f>
        <v>5538000</v>
      </c>
      <c r="D4" s="8">
        <f>SUM(D5,D9,D10)</f>
        <v>3274541</v>
      </c>
      <c r="E4" s="9">
        <f>D4/C4</f>
        <v>0.5912858432647166</v>
      </c>
    </row>
    <row r="5" spans="1:5" ht="18" customHeight="1">
      <c r="A5" s="10">
        <v>1</v>
      </c>
      <c r="B5" s="11" t="s">
        <v>5</v>
      </c>
      <c r="C5" s="12">
        <f>SUM(C6:C8)</f>
        <v>4528000</v>
      </c>
      <c r="D5" s="12">
        <f>SUM(D6:D8)</f>
        <v>2764000</v>
      </c>
      <c r="E5" s="9">
        <f>D5/C5</f>
        <v>0.6104240282685512</v>
      </c>
    </row>
    <row r="6" spans="1:5" ht="18" customHeight="1">
      <c r="A6" s="10"/>
      <c r="B6" s="11" t="s">
        <v>6</v>
      </c>
      <c r="C6" s="12">
        <v>4528000</v>
      </c>
      <c r="D6" s="12">
        <v>2764000</v>
      </c>
      <c r="E6" s="9">
        <f>D6/C6</f>
        <v>0.6104240282685512</v>
      </c>
    </row>
    <row r="7" spans="1:5" ht="18" customHeight="1" hidden="1">
      <c r="A7" s="10"/>
      <c r="B7" s="11" t="s">
        <v>7</v>
      </c>
      <c r="C7" s="12"/>
      <c r="D7" s="12"/>
      <c r="E7" s="9"/>
    </row>
    <row r="8" spans="1:5" ht="18" customHeight="1" hidden="1">
      <c r="A8" s="10"/>
      <c r="B8" s="11" t="s">
        <v>26</v>
      </c>
      <c r="C8" s="12"/>
      <c r="D8" s="12"/>
      <c r="E8" s="9"/>
    </row>
    <row r="9" spans="1:5" ht="18" customHeight="1">
      <c r="A9" s="10">
        <v>2</v>
      </c>
      <c r="B9" s="11" t="s">
        <v>8</v>
      </c>
      <c r="C9" s="12">
        <v>900000</v>
      </c>
      <c r="D9" s="12">
        <v>402681</v>
      </c>
      <c r="E9" s="9">
        <f aca="true" t="shared" si="0" ref="E9:E19">D9/C9</f>
        <v>0.44742333333333334</v>
      </c>
    </row>
    <row r="10" spans="1:5" ht="18" customHeight="1">
      <c r="A10" s="10">
        <v>3</v>
      </c>
      <c r="B10" s="11" t="s">
        <v>9</v>
      </c>
      <c r="C10" s="12">
        <v>110000</v>
      </c>
      <c r="D10" s="12">
        <v>107860</v>
      </c>
      <c r="E10" s="9">
        <f t="shared" si="0"/>
        <v>0.9805454545454545</v>
      </c>
    </row>
    <row r="11" spans="1:5" s="15" customFormat="1" ht="15.75" customHeight="1">
      <c r="A11" s="13" t="s">
        <v>10</v>
      </c>
      <c r="B11" s="14" t="s">
        <v>11</v>
      </c>
      <c r="C11" s="8">
        <f>SUM(C12,C21,C25)</f>
        <v>5658000</v>
      </c>
      <c r="D11" s="8">
        <f>SUM(D12,D21,D25)</f>
        <v>3211345</v>
      </c>
      <c r="E11" s="9">
        <f t="shared" si="0"/>
        <v>0.5675759985860728</v>
      </c>
    </row>
    <row r="12" spans="1:5" s="15" customFormat="1" ht="30" customHeight="1">
      <c r="A12" s="13" t="s">
        <v>32</v>
      </c>
      <c r="B12" s="40" t="s">
        <v>33</v>
      </c>
      <c r="C12" s="8">
        <f>SUM(C13,C15,C16,C17,C19,C20)</f>
        <v>5658000</v>
      </c>
      <c r="D12" s="8">
        <f>SUM(D13,D15,D16,D17,D19,D20)</f>
        <v>3211345</v>
      </c>
      <c r="E12" s="9">
        <f t="shared" si="0"/>
        <v>0.5675759985860728</v>
      </c>
    </row>
    <row r="13" spans="1:5" s="3" customFormat="1" ht="18" customHeight="1">
      <c r="A13" s="5">
        <v>1</v>
      </c>
      <c r="B13" s="16" t="s">
        <v>12</v>
      </c>
      <c r="C13" s="17">
        <v>3016900</v>
      </c>
      <c r="D13" s="17">
        <v>1666040</v>
      </c>
      <c r="E13" s="9">
        <f t="shared" si="0"/>
        <v>0.5522357386721469</v>
      </c>
    </row>
    <row r="14" spans="1:5" s="21" customFormat="1" ht="18" customHeight="1">
      <c r="A14" s="18"/>
      <c r="B14" s="19" t="s">
        <v>13</v>
      </c>
      <c r="C14" s="20">
        <v>2056900</v>
      </c>
      <c r="D14" s="20">
        <v>1031872</v>
      </c>
      <c r="E14" s="9">
        <f t="shared" si="0"/>
        <v>0.5016636686275463</v>
      </c>
    </row>
    <row r="15" spans="1:5" s="3" customFormat="1" ht="24">
      <c r="A15" s="5">
        <v>2</v>
      </c>
      <c r="B15" s="22" t="s">
        <v>14</v>
      </c>
      <c r="C15" s="17">
        <v>412770</v>
      </c>
      <c r="D15" s="17">
        <v>195249</v>
      </c>
      <c r="E15" s="9">
        <f t="shared" si="0"/>
        <v>0.473021295152264</v>
      </c>
    </row>
    <row r="16" spans="1:5" s="31" customFormat="1" ht="12.75">
      <c r="A16" s="5">
        <v>3</v>
      </c>
      <c r="B16" s="32" t="s">
        <v>27</v>
      </c>
      <c r="C16" s="12">
        <v>57230</v>
      </c>
      <c r="D16" s="12">
        <v>42922</v>
      </c>
      <c r="E16" s="9">
        <f t="shared" si="0"/>
        <v>0.7499912633234318</v>
      </c>
    </row>
    <row r="17" spans="1:5" s="3" customFormat="1" ht="18" customHeight="1">
      <c r="A17" s="5">
        <v>4</v>
      </c>
      <c r="B17" s="16" t="s">
        <v>15</v>
      </c>
      <c r="C17" s="17">
        <v>2051100</v>
      </c>
      <c r="D17" s="17">
        <v>1276969</v>
      </c>
      <c r="E17" s="9">
        <f t="shared" si="0"/>
        <v>0.6225776412656623</v>
      </c>
    </row>
    <row r="18" spans="1:5" s="15" customFormat="1" ht="18" customHeight="1">
      <c r="A18" s="23"/>
      <c r="B18" s="19" t="s">
        <v>16</v>
      </c>
      <c r="C18" s="17">
        <v>50000</v>
      </c>
      <c r="D18" s="17"/>
      <c r="E18" s="9">
        <f t="shared" si="0"/>
        <v>0</v>
      </c>
    </row>
    <row r="19" spans="1:5" s="3" customFormat="1" ht="18" customHeight="1">
      <c r="A19" s="5">
        <v>5</v>
      </c>
      <c r="B19" s="22" t="s">
        <v>17</v>
      </c>
      <c r="C19" s="17">
        <v>120000</v>
      </c>
      <c r="D19" s="17">
        <v>30165</v>
      </c>
      <c r="E19" s="9">
        <f t="shared" si="0"/>
        <v>0.251375</v>
      </c>
    </row>
    <row r="20" spans="1:5" s="3" customFormat="1" ht="18" customHeight="1">
      <c r="A20" s="5">
        <v>6</v>
      </c>
      <c r="B20" s="22" t="s">
        <v>18</v>
      </c>
      <c r="C20" s="17"/>
      <c r="D20" s="17"/>
      <c r="E20" s="9"/>
    </row>
    <row r="21" spans="1:5" s="3" customFormat="1" ht="18" customHeight="1">
      <c r="A21" s="6" t="s">
        <v>34</v>
      </c>
      <c r="B21" s="41" t="s">
        <v>35</v>
      </c>
      <c r="C21" s="17">
        <f>SUM(C22:C24)</f>
        <v>0</v>
      </c>
      <c r="D21" s="17">
        <f>SUM(D22:D24)</f>
        <v>0</v>
      </c>
      <c r="E21" s="9"/>
    </row>
    <row r="22" spans="1:5" s="3" customFormat="1" ht="18" customHeight="1">
      <c r="A22" s="5">
        <v>1</v>
      </c>
      <c r="B22" s="22"/>
      <c r="C22" s="17"/>
      <c r="D22" s="17"/>
      <c r="E22" s="9"/>
    </row>
    <row r="23" spans="1:5" s="3" customFormat="1" ht="18" customHeight="1">
      <c r="A23" s="5">
        <v>2</v>
      </c>
      <c r="B23" s="22"/>
      <c r="C23" s="17"/>
      <c r="D23" s="17"/>
      <c r="E23" s="9"/>
    </row>
    <row r="24" spans="1:5" s="3" customFormat="1" ht="18" customHeight="1">
      <c r="A24" s="5">
        <v>3</v>
      </c>
      <c r="B24" s="22"/>
      <c r="C24" s="17"/>
      <c r="D24" s="17"/>
      <c r="E24" s="9"/>
    </row>
    <row r="25" spans="1:5" s="3" customFormat="1" ht="18" customHeight="1">
      <c r="A25" s="6" t="s">
        <v>36</v>
      </c>
      <c r="B25" s="41" t="s">
        <v>37</v>
      </c>
      <c r="C25" s="17">
        <f>SUM(C26,C29,C30,C31,C33,C34)</f>
        <v>0</v>
      </c>
      <c r="D25" s="17">
        <f>SUM(D26,D29,D30,D31,D33,D34)</f>
        <v>0</v>
      </c>
      <c r="E25" s="9"/>
    </row>
    <row r="26" spans="1:5" s="3" customFormat="1" ht="18" customHeight="1">
      <c r="A26" s="5">
        <v>1</v>
      </c>
      <c r="B26" s="16" t="s">
        <v>12</v>
      </c>
      <c r="C26" s="17">
        <f>SUM(C27:C28)</f>
        <v>0</v>
      </c>
      <c r="D26" s="17">
        <f>SUM(D27:D28)</f>
        <v>0</v>
      </c>
      <c r="E26" s="9"/>
    </row>
    <row r="27" spans="1:5" s="21" customFormat="1" ht="18" customHeight="1">
      <c r="A27" s="18"/>
      <c r="B27" s="19" t="s">
        <v>13</v>
      </c>
      <c r="C27" s="20"/>
      <c r="D27" s="20"/>
      <c r="E27" s="9"/>
    </row>
    <row r="28" spans="1:5" s="21" customFormat="1" ht="18" customHeight="1">
      <c r="A28" s="18"/>
      <c r="B28" s="19" t="s">
        <v>38</v>
      </c>
      <c r="C28" s="20"/>
      <c r="D28" s="20"/>
      <c r="E28" s="9"/>
    </row>
    <row r="29" spans="1:5" s="3" customFormat="1" ht="24">
      <c r="A29" s="5">
        <v>2</v>
      </c>
      <c r="B29" s="22" t="s">
        <v>14</v>
      </c>
      <c r="C29" s="17"/>
      <c r="D29" s="17"/>
      <c r="E29" s="9"/>
    </row>
    <row r="30" spans="1:5" s="31" customFormat="1" ht="12.75">
      <c r="A30" s="5">
        <v>3</v>
      </c>
      <c r="B30" s="32" t="s">
        <v>27</v>
      </c>
      <c r="C30" s="20"/>
      <c r="D30" s="20"/>
      <c r="E30" s="9"/>
    </row>
    <row r="31" spans="1:5" s="3" customFormat="1" ht="18" customHeight="1">
      <c r="A31" s="5">
        <v>4</v>
      </c>
      <c r="B31" s="16" t="s">
        <v>15</v>
      </c>
      <c r="C31" s="17"/>
      <c r="D31" s="17"/>
      <c r="E31" s="9"/>
    </row>
    <row r="32" spans="1:5" s="15" customFormat="1" ht="18" customHeight="1">
      <c r="A32" s="23"/>
      <c r="B32" s="19" t="s">
        <v>16</v>
      </c>
      <c r="C32" s="17"/>
      <c r="D32" s="17"/>
      <c r="E32" s="9"/>
    </row>
    <row r="33" spans="1:5" s="3" customFormat="1" ht="18" customHeight="1">
      <c r="A33" s="5">
        <v>5</v>
      </c>
      <c r="B33" s="22" t="s">
        <v>17</v>
      </c>
      <c r="C33" s="17"/>
      <c r="D33" s="17"/>
      <c r="E33" s="9"/>
    </row>
    <row r="34" spans="1:5" s="3" customFormat="1" ht="18" customHeight="1">
      <c r="A34" s="5">
        <v>6</v>
      </c>
      <c r="B34" s="22" t="s">
        <v>18</v>
      </c>
      <c r="C34" s="17"/>
      <c r="D34" s="17"/>
      <c r="E34" s="9"/>
    </row>
    <row r="35" spans="1:5" s="27" customFormat="1" ht="18" customHeight="1">
      <c r="A35" s="24" t="s">
        <v>19</v>
      </c>
      <c r="B35" s="25" t="s">
        <v>20</v>
      </c>
      <c r="C35" s="26">
        <f>C4-C11</f>
        <v>-120000</v>
      </c>
      <c r="D35" s="26">
        <f>D4-D11</f>
        <v>63196</v>
      </c>
      <c r="E35" s="9"/>
    </row>
    <row r="36" spans="1:5" s="3" customFormat="1" ht="24">
      <c r="A36" s="13" t="s">
        <v>21</v>
      </c>
      <c r="B36" s="28" t="s">
        <v>22</v>
      </c>
      <c r="C36" s="17">
        <v>57</v>
      </c>
      <c r="D36" s="17">
        <v>53.5</v>
      </c>
      <c r="E36" s="9">
        <f>D36/C36</f>
        <v>0.9385964912280702</v>
      </c>
    </row>
    <row r="37" spans="1:5" s="3" customFormat="1" ht="18" customHeight="1">
      <c r="A37" s="13" t="s">
        <v>23</v>
      </c>
      <c r="B37" s="14" t="s">
        <v>44</v>
      </c>
      <c r="C37" s="17">
        <v>5</v>
      </c>
      <c r="D37" s="17">
        <v>5</v>
      </c>
      <c r="E37" s="9">
        <f>D37/C37</f>
        <v>1</v>
      </c>
    </row>
    <row r="39" ht="12.75">
      <c r="A39" s="34" t="s">
        <v>80</v>
      </c>
    </row>
    <row r="41" spans="1:4" ht="12.75">
      <c r="A41" s="35" t="s">
        <v>29</v>
      </c>
      <c r="B41" s="36"/>
      <c r="C41" s="7" t="s">
        <v>1</v>
      </c>
      <c r="D41" s="39" t="s">
        <v>31</v>
      </c>
    </row>
    <row r="42" spans="1:4" ht="12.75">
      <c r="A42" s="37" t="s">
        <v>0</v>
      </c>
      <c r="B42" s="36"/>
      <c r="C42" s="82">
        <v>68745.2</v>
      </c>
      <c r="D42" s="82">
        <v>34993.17</v>
      </c>
    </row>
    <row r="43" spans="1:4" ht="12.75">
      <c r="A43" s="38" t="s">
        <v>30</v>
      </c>
      <c r="B43" s="36"/>
      <c r="C43" s="82">
        <v>32627</v>
      </c>
      <c r="D43" s="82"/>
    </row>
  </sheetData>
  <mergeCells count="1">
    <mergeCell ref="A1:E1"/>
  </mergeCells>
  <printOptions/>
  <pageMargins left="0.75" right="0.75" top="0.3" bottom="0.43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42"/>
  <sheetViews>
    <sheetView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3" t="s">
        <v>41</v>
      </c>
      <c r="B1" s="93"/>
      <c r="C1" s="93"/>
      <c r="D1" s="93"/>
      <c r="E1" s="93"/>
    </row>
    <row r="2" spans="1:5" ht="58.5" customHeight="1">
      <c r="A2" s="33" t="s">
        <v>25</v>
      </c>
      <c r="B2" s="29" t="s">
        <v>2</v>
      </c>
      <c r="C2" s="2" t="s">
        <v>81</v>
      </c>
      <c r="D2" s="2" t="s">
        <v>39</v>
      </c>
      <c r="E2" s="4" t="s">
        <v>28</v>
      </c>
    </row>
    <row r="3" spans="1:5" s="44" customFormat="1" ht="9.75" customHeight="1">
      <c r="A3" s="42">
        <v>1</v>
      </c>
      <c r="B3" s="43">
        <v>2</v>
      </c>
      <c r="C3" s="43">
        <v>3</v>
      </c>
      <c r="D3" s="43">
        <v>4</v>
      </c>
      <c r="E3" s="42">
        <v>5</v>
      </c>
    </row>
    <row r="4" spans="1:5" ht="16.5" customHeight="1">
      <c r="A4" s="6" t="s">
        <v>3</v>
      </c>
      <c r="B4" s="7" t="s">
        <v>4</v>
      </c>
      <c r="C4" s="8">
        <f>SUM(C5,C9)</f>
        <v>4229807</v>
      </c>
      <c r="D4" s="8">
        <f>SUM(D5,D9)</f>
        <v>1625642</v>
      </c>
      <c r="E4" s="9">
        <f>D4/C4</f>
        <v>0.38433006517791474</v>
      </c>
    </row>
    <row r="5" spans="1:5" ht="18" customHeight="1">
      <c r="A5" s="10">
        <v>1</v>
      </c>
      <c r="B5" s="11" t="s">
        <v>5</v>
      </c>
      <c r="C5" s="12">
        <f>SUM(C6:C8)</f>
        <v>4099807</v>
      </c>
      <c r="D5" s="12">
        <f>SUM(D6:D8)</f>
        <v>1519400</v>
      </c>
      <c r="E5" s="9">
        <f aca="true" t="shared" si="0" ref="E5:E30">D5/C5</f>
        <v>0.37060281130306866</v>
      </c>
    </row>
    <row r="6" spans="1:5" ht="18" customHeight="1">
      <c r="A6" s="10"/>
      <c r="B6" s="11" t="s">
        <v>6</v>
      </c>
      <c r="C6" s="12">
        <v>4015000</v>
      </c>
      <c r="D6" s="12">
        <v>1514600</v>
      </c>
      <c r="E6" s="9">
        <f t="shared" si="0"/>
        <v>0.3772353673723537</v>
      </c>
    </row>
    <row r="7" spans="1:5" ht="18" customHeight="1">
      <c r="A7" s="10"/>
      <c r="B7" s="11" t="s">
        <v>7</v>
      </c>
      <c r="C7" s="12">
        <v>74000</v>
      </c>
      <c r="D7" s="12"/>
      <c r="E7" s="9">
        <f t="shared" si="0"/>
        <v>0</v>
      </c>
    </row>
    <row r="8" spans="1:5" ht="18" customHeight="1">
      <c r="A8" s="10"/>
      <c r="B8" s="11" t="s">
        <v>26</v>
      </c>
      <c r="C8" s="12">
        <v>10807</v>
      </c>
      <c r="D8" s="12">
        <v>4800</v>
      </c>
      <c r="E8" s="9">
        <f t="shared" si="0"/>
        <v>0.4441565651892292</v>
      </c>
    </row>
    <row r="9" spans="1:5" ht="18" customHeight="1">
      <c r="A9" s="10">
        <v>2</v>
      </c>
      <c r="B9" s="11" t="s">
        <v>8</v>
      </c>
      <c r="C9" s="12">
        <v>130000</v>
      </c>
      <c r="D9" s="12">
        <v>106242</v>
      </c>
      <c r="E9" s="9">
        <f t="shared" si="0"/>
        <v>0.8172461538461538</v>
      </c>
    </row>
    <row r="10" spans="1:5" s="15" customFormat="1" ht="15.75" customHeight="1">
      <c r="A10" s="13" t="s">
        <v>10</v>
      </c>
      <c r="B10" s="14" t="s">
        <v>11</v>
      </c>
      <c r="C10" s="8">
        <f>SUM(C11,C21,C24)</f>
        <v>4219807</v>
      </c>
      <c r="D10" s="8">
        <f>SUM(D11,D21,D24)</f>
        <v>1211920</v>
      </c>
      <c r="E10" s="9">
        <f t="shared" si="0"/>
        <v>0.2871979690066394</v>
      </c>
    </row>
    <row r="11" spans="1:5" s="15" customFormat="1" ht="30" customHeight="1">
      <c r="A11" s="13" t="s">
        <v>32</v>
      </c>
      <c r="B11" s="40" t="s">
        <v>33</v>
      </c>
      <c r="C11" s="8">
        <f>SUM(C12,C15,C16,C17,C19,C20)</f>
        <v>4079000</v>
      </c>
      <c r="D11" s="8">
        <f>SUM(D12,D15,D16,D17,D19,D20)</f>
        <v>1118220</v>
      </c>
      <c r="E11" s="9">
        <f t="shared" si="0"/>
        <v>0.2741407207648934</v>
      </c>
    </row>
    <row r="12" spans="1:7" s="3" customFormat="1" ht="18" customHeight="1">
      <c r="A12" s="5">
        <v>1</v>
      </c>
      <c r="B12" s="16" t="s">
        <v>12</v>
      </c>
      <c r="C12" s="17">
        <v>823000</v>
      </c>
      <c r="D12" s="17">
        <v>346117</v>
      </c>
      <c r="E12" s="9">
        <f t="shared" si="0"/>
        <v>0.42055528554070476</v>
      </c>
      <c r="G12" s="80">
        <f>SUM(C13:C14)</f>
        <v>893000</v>
      </c>
    </row>
    <row r="13" spans="1:5" s="21" customFormat="1" ht="18" customHeight="1">
      <c r="A13" s="18"/>
      <c r="B13" s="19" t="s">
        <v>13</v>
      </c>
      <c r="C13" s="20">
        <v>401962</v>
      </c>
      <c r="D13" s="20">
        <v>170790</v>
      </c>
      <c r="E13" s="9">
        <f t="shared" si="0"/>
        <v>0.42489091008602803</v>
      </c>
    </row>
    <row r="14" spans="1:5" s="21" customFormat="1" ht="18" customHeight="1">
      <c r="A14" s="18"/>
      <c r="B14" s="19" t="s">
        <v>77</v>
      </c>
      <c r="C14" s="20">
        <v>491038</v>
      </c>
      <c r="D14" s="20"/>
      <c r="E14" s="9"/>
    </row>
    <row r="15" spans="1:5" s="3" customFormat="1" ht="24">
      <c r="A15" s="5">
        <v>2</v>
      </c>
      <c r="B15" s="22" t="s">
        <v>14</v>
      </c>
      <c r="C15" s="17">
        <v>76491</v>
      </c>
      <c r="D15" s="17">
        <v>32462</v>
      </c>
      <c r="E15" s="9">
        <f t="shared" si="0"/>
        <v>0.4243897974925155</v>
      </c>
    </row>
    <row r="16" spans="1:5" s="31" customFormat="1" ht="12.75">
      <c r="A16" s="5">
        <v>3</v>
      </c>
      <c r="B16" s="32" t="s">
        <v>27</v>
      </c>
      <c r="C16" s="12">
        <v>9820</v>
      </c>
      <c r="D16" s="12">
        <v>8820</v>
      </c>
      <c r="E16" s="9">
        <f t="shared" si="0"/>
        <v>0.8981670061099797</v>
      </c>
    </row>
    <row r="17" spans="1:5" s="3" customFormat="1" ht="18" customHeight="1">
      <c r="A17" s="5">
        <v>6</v>
      </c>
      <c r="B17" s="16" t="s">
        <v>15</v>
      </c>
      <c r="C17" s="17">
        <v>3035689</v>
      </c>
      <c r="D17" s="17">
        <v>659868</v>
      </c>
      <c r="E17" s="9">
        <f t="shared" si="0"/>
        <v>0.21737009291795042</v>
      </c>
    </row>
    <row r="18" spans="1:5" s="15" customFormat="1" ht="18" customHeight="1">
      <c r="A18" s="23"/>
      <c r="B18" s="19" t="s">
        <v>16</v>
      </c>
      <c r="C18" s="17"/>
      <c r="D18" s="17"/>
      <c r="E18" s="9"/>
    </row>
    <row r="19" spans="1:5" s="3" customFormat="1" ht="18" customHeight="1">
      <c r="A19" s="5">
        <v>7</v>
      </c>
      <c r="B19" s="22" t="s">
        <v>17</v>
      </c>
      <c r="C19" s="17">
        <v>60000</v>
      </c>
      <c r="D19" s="17">
        <v>31336</v>
      </c>
      <c r="E19" s="9">
        <f t="shared" si="0"/>
        <v>0.5222666666666667</v>
      </c>
    </row>
    <row r="20" spans="1:5" s="3" customFormat="1" ht="18" customHeight="1">
      <c r="A20" s="5">
        <v>8</v>
      </c>
      <c r="B20" s="22" t="s">
        <v>18</v>
      </c>
      <c r="C20" s="17">
        <v>74000</v>
      </c>
      <c r="D20" s="17">
        <v>39617</v>
      </c>
      <c r="E20" s="9">
        <f t="shared" si="0"/>
        <v>0.5353648648648649</v>
      </c>
    </row>
    <row r="21" spans="1:5" s="3" customFormat="1" ht="18" customHeight="1">
      <c r="A21" s="6" t="s">
        <v>34</v>
      </c>
      <c r="B21" s="41" t="s">
        <v>35</v>
      </c>
      <c r="C21" s="50">
        <f>SUM(C22:C23)</f>
        <v>10807</v>
      </c>
      <c r="D21" s="50">
        <f>SUM(D22:D23)</f>
        <v>3500</v>
      </c>
      <c r="E21" s="9">
        <f t="shared" si="0"/>
        <v>0.3238641621171463</v>
      </c>
    </row>
    <row r="22" spans="1:5" s="3" customFormat="1" ht="18" customHeight="1">
      <c r="A22" s="5">
        <v>1</v>
      </c>
      <c r="B22" s="22" t="s">
        <v>45</v>
      </c>
      <c r="C22" s="17">
        <v>4800</v>
      </c>
      <c r="D22" s="17">
        <v>3500</v>
      </c>
      <c r="E22" s="9">
        <f t="shared" si="0"/>
        <v>0.7291666666666666</v>
      </c>
    </row>
    <row r="23" spans="1:5" s="3" customFormat="1" ht="18" customHeight="1">
      <c r="A23" s="5">
        <v>2</v>
      </c>
      <c r="B23" s="22" t="s">
        <v>46</v>
      </c>
      <c r="C23" s="17">
        <v>6007</v>
      </c>
      <c r="D23" s="17"/>
      <c r="E23" s="9">
        <f t="shared" si="0"/>
        <v>0</v>
      </c>
    </row>
    <row r="24" spans="1:5" s="3" customFormat="1" ht="18" customHeight="1">
      <c r="A24" s="6" t="s">
        <v>36</v>
      </c>
      <c r="B24" s="41" t="s">
        <v>37</v>
      </c>
      <c r="C24" s="50">
        <f>SUM(C25,C28,C29,C30,C32,C33)</f>
        <v>130000</v>
      </c>
      <c r="D24" s="50">
        <f>SUM(D25,D28,D29,D30,D32,D33)</f>
        <v>90200</v>
      </c>
      <c r="E24" s="9">
        <f t="shared" si="0"/>
        <v>0.6938461538461539</v>
      </c>
    </row>
    <row r="25" spans="1:5" s="3" customFormat="1" ht="18" customHeight="1">
      <c r="A25" s="5">
        <v>1</v>
      </c>
      <c r="B25" s="16" t="s">
        <v>12</v>
      </c>
      <c r="C25" s="17">
        <f>SUM(C26:C27)</f>
        <v>70000</v>
      </c>
      <c r="D25" s="17">
        <f>SUM(D26:D27)</f>
        <v>70000</v>
      </c>
      <c r="E25" s="9"/>
    </row>
    <row r="26" spans="1:5" s="21" customFormat="1" ht="18" customHeight="1">
      <c r="A26" s="18"/>
      <c r="B26" s="19" t="s">
        <v>13</v>
      </c>
      <c r="C26" s="20"/>
      <c r="D26" s="20"/>
      <c r="E26" s="9"/>
    </row>
    <row r="27" spans="1:5" s="21" customFormat="1" ht="18" customHeight="1">
      <c r="A27" s="18"/>
      <c r="B27" s="19" t="s">
        <v>38</v>
      </c>
      <c r="C27" s="20">
        <v>70000</v>
      </c>
      <c r="D27" s="20">
        <v>70000</v>
      </c>
      <c r="E27" s="9"/>
    </row>
    <row r="28" spans="1:5" s="3" customFormat="1" ht="24">
      <c r="A28" s="5">
        <v>2</v>
      </c>
      <c r="B28" s="22" t="s">
        <v>14</v>
      </c>
      <c r="C28" s="17"/>
      <c r="D28" s="17"/>
      <c r="E28" s="9"/>
    </row>
    <row r="29" spans="1:5" s="31" customFormat="1" ht="12.75">
      <c r="A29" s="5">
        <v>3</v>
      </c>
      <c r="B29" s="32" t="s">
        <v>27</v>
      </c>
      <c r="C29" s="20"/>
      <c r="D29" s="20"/>
      <c r="E29" s="9"/>
    </row>
    <row r="30" spans="1:5" s="3" customFormat="1" ht="18" customHeight="1">
      <c r="A30" s="5">
        <v>4</v>
      </c>
      <c r="B30" s="16" t="s">
        <v>15</v>
      </c>
      <c r="C30" s="17">
        <v>55000</v>
      </c>
      <c r="D30" s="17">
        <v>20200</v>
      </c>
      <c r="E30" s="9">
        <f t="shared" si="0"/>
        <v>0.36727272727272725</v>
      </c>
    </row>
    <row r="31" spans="1:5" s="15" customFormat="1" ht="18" customHeight="1">
      <c r="A31" s="23"/>
      <c r="B31" s="19" t="s">
        <v>16</v>
      </c>
      <c r="C31" s="17"/>
      <c r="D31" s="17"/>
      <c r="E31" s="9"/>
    </row>
    <row r="32" spans="1:5" s="3" customFormat="1" ht="18" customHeight="1">
      <c r="A32" s="5">
        <v>5</v>
      </c>
      <c r="B32" s="22" t="s">
        <v>17</v>
      </c>
      <c r="C32" s="17"/>
      <c r="D32" s="17"/>
      <c r="E32" s="9"/>
    </row>
    <row r="33" spans="1:5" s="3" customFormat="1" ht="18" customHeight="1">
      <c r="A33" s="5">
        <v>6</v>
      </c>
      <c r="B33" s="22" t="s">
        <v>18</v>
      </c>
      <c r="C33" s="17">
        <v>5000</v>
      </c>
      <c r="D33" s="17"/>
      <c r="E33" s="9"/>
    </row>
    <row r="34" spans="1:5" s="27" customFormat="1" ht="18" customHeight="1">
      <c r="A34" s="24" t="s">
        <v>19</v>
      </c>
      <c r="B34" s="25" t="s">
        <v>20</v>
      </c>
      <c r="C34" s="26">
        <f>C4-C10</f>
        <v>10000</v>
      </c>
      <c r="D34" s="26">
        <f>D4-D10</f>
        <v>413722</v>
      </c>
      <c r="E34" s="9"/>
    </row>
    <row r="35" spans="1:5" s="3" customFormat="1" ht="24">
      <c r="A35" s="13" t="s">
        <v>21</v>
      </c>
      <c r="B35" s="28" t="s">
        <v>22</v>
      </c>
      <c r="C35" s="45">
        <v>9.3</v>
      </c>
      <c r="D35" s="45"/>
      <c r="E35" s="9">
        <f>D35/C35</f>
        <v>0</v>
      </c>
    </row>
    <row r="36" spans="1:5" s="3" customFormat="1" ht="18" customHeight="1">
      <c r="A36" s="13" t="s">
        <v>23</v>
      </c>
      <c r="B36" s="14" t="s">
        <v>24</v>
      </c>
      <c r="C36" s="17">
        <v>100</v>
      </c>
      <c r="D36" s="17"/>
      <c r="E36" s="9">
        <f>D36/C36</f>
        <v>0</v>
      </c>
    </row>
    <row r="38" ht="12.75">
      <c r="A38" s="34" t="s">
        <v>80</v>
      </c>
    </row>
    <row r="40" spans="1:4" ht="12.75">
      <c r="A40" s="35" t="s">
        <v>29</v>
      </c>
      <c r="B40" s="36"/>
      <c r="C40" s="7" t="s">
        <v>1</v>
      </c>
      <c r="D40" s="39" t="s">
        <v>31</v>
      </c>
    </row>
    <row r="41" spans="1:4" ht="12.75">
      <c r="A41" s="37" t="s">
        <v>0</v>
      </c>
      <c r="B41" s="36"/>
      <c r="C41" s="46">
        <v>5731.48</v>
      </c>
      <c r="D41" s="1">
        <v>0</v>
      </c>
    </row>
    <row r="42" spans="1:4" ht="12.75">
      <c r="A42" s="38" t="s">
        <v>30</v>
      </c>
      <c r="B42" s="36"/>
      <c r="C42" s="46">
        <v>95898.57</v>
      </c>
      <c r="D42" s="1">
        <v>0</v>
      </c>
    </row>
  </sheetData>
  <mergeCells count="1">
    <mergeCell ref="A1:E1"/>
  </mergeCells>
  <printOptions/>
  <pageMargins left="0.75" right="0.75" top="0.3" bottom="0.43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E37"/>
  <sheetViews>
    <sheetView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3" t="s">
        <v>42</v>
      </c>
      <c r="B1" s="93"/>
      <c r="C1" s="93"/>
      <c r="D1" s="93"/>
      <c r="E1" s="93"/>
    </row>
    <row r="2" spans="1:5" ht="58.5" customHeight="1">
      <c r="A2" s="33" t="s">
        <v>25</v>
      </c>
      <c r="B2" s="29" t="s">
        <v>2</v>
      </c>
      <c r="C2" s="2" t="s">
        <v>81</v>
      </c>
      <c r="D2" s="2" t="s">
        <v>39</v>
      </c>
      <c r="E2" s="4" t="s">
        <v>28</v>
      </c>
    </row>
    <row r="3" spans="1:5" s="44" customFormat="1" ht="9.75" customHeight="1">
      <c r="A3" s="42">
        <v>1</v>
      </c>
      <c r="B3" s="43">
        <v>2</v>
      </c>
      <c r="C3" s="43">
        <v>3</v>
      </c>
      <c r="D3" s="43">
        <v>4</v>
      </c>
      <c r="E3" s="42">
        <v>5</v>
      </c>
    </row>
    <row r="4" spans="1:5" ht="16.5" customHeight="1">
      <c r="A4" s="6" t="s">
        <v>3</v>
      </c>
      <c r="B4" s="7" t="s">
        <v>4</v>
      </c>
      <c r="C4" s="8">
        <f>SUM(C5,C9,C10)</f>
        <v>6584150</v>
      </c>
      <c r="D4" s="8">
        <f>SUM(D5,D9,D10)</f>
        <v>3799406</v>
      </c>
      <c r="E4" s="9"/>
    </row>
    <row r="5" spans="1:5" ht="18" customHeight="1">
      <c r="A5" s="10">
        <v>1</v>
      </c>
      <c r="B5" s="11" t="s">
        <v>5</v>
      </c>
      <c r="C5" s="12">
        <f>SUM(C6:C8)</f>
        <v>6431150</v>
      </c>
      <c r="D5" s="12">
        <f>SUM(D6:D8)</f>
        <v>3714000</v>
      </c>
      <c r="E5" s="9"/>
    </row>
    <row r="6" spans="1:5" ht="18" customHeight="1">
      <c r="A6" s="10"/>
      <c r="B6" s="11" t="s">
        <v>6</v>
      </c>
      <c r="C6" s="12">
        <v>6231150</v>
      </c>
      <c r="D6" s="12">
        <v>3672000</v>
      </c>
      <c r="E6" s="9"/>
    </row>
    <row r="7" spans="1:5" ht="18" customHeight="1">
      <c r="A7" s="10"/>
      <c r="B7" s="11" t="s">
        <v>7</v>
      </c>
      <c r="C7" s="12">
        <v>163000</v>
      </c>
      <c r="D7" s="12">
        <v>5000</v>
      </c>
      <c r="E7" s="9"/>
    </row>
    <row r="8" spans="1:5" ht="18" customHeight="1">
      <c r="A8" s="10"/>
      <c r="B8" s="11" t="s">
        <v>26</v>
      </c>
      <c r="C8" s="12">
        <v>37000</v>
      </c>
      <c r="D8" s="12">
        <v>37000</v>
      </c>
      <c r="E8" s="9"/>
    </row>
    <row r="9" spans="1:5" ht="18" customHeight="1">
      <c r="A9" s="10">
        <v>2</v>
      </c>
      <c r="B9" s="11" t="s">
        <v>8</v>
      </c>
      <c r="C9" s="12">
        <v>13000</v>
      </c>
      <c r="D9" s="12">
        <v>7186</v>
      </c>
      <c r="E9" s="9"/>
    </row>
    <row r="10" spans="1:5" ht="18" customHeight="1">
      <c r="A10" s="10">
        <v>3</v>
      </c>
      <c r="B10" s="11" t="s">
        <v>9</v>
      </c>
      <c r="C10" s="12">
        <v>140000</v>
      </c>
      <c r="D10" s="12">
        <v>78220</v>
      </c>
      <c r="E10" s="9"/>
    </row>
    <row r="11" spans="1:5" s="15" customFormat="1" ht="15.75" customHeight="1">
      <c r="A11" s="13" t="s">
        <v>10</v>
      </c>
      <c r="B11" s="14" t="s">
        <v>11</v>
      </c>
      <c r="C11" s="8">
        <f>SUM(C12,C21,C24,C25)</f>
        <v>6584150</v>
      </c>
      <c r="D11" s="8">
        <f>SUM(D12,D21,D24,D25)</f>
        <v>3581224</v>
      </c>
      <c r="E11" s="9"/>
    </row>
    <row r="12" spans="1:5" s="15" customFormat="1" ht="30" customHeight="1">
      <c r="A12" s="13" t="s">
        <v>32</v>
      </c>
      <c r="B12" s="40" t="s">
        <v>33</v>
      </c>
      <c r="C12" s="8">
        <f>SUM(C13,C15,C16,C17,C18,C20)</f>
        <v>6231150</v>
      </c>
      <c r="D12" s="8">
        <f>SUM(D13,D15,D16,D17,D18,D20)</f>
        <v>3491874</v>
      </c>
      <c r="E12" s="9"/>
    </row>
    <row r="13" spans="1:5" s="3" customFormat="1" ht="18" customHeight="1">
      <c r="A13" s="5">
        <v>1</v>
      </c>
      <c r="B13" s="16" t="s">
        <v>12</v>
      </c>
      <c r="C13" s="17">
        <v>3365000</v>
      </c>
      <c r="D13" s="17">
        <v>1660392</v>
      </c>
      <c r="E13" s="9"/>
    </row>
    <row r="14" spans="1:5" s="21" customFormat="1" ht="18" customHeight="1">
      <c r="A14" s="18"/>
      <c r="B14" s="19" t="s">
        <v>13</v>
      </c>
      <c r="C14" s="20">
        <v>3270000</v>
      </c>
      <c r="D14" s="20">
        <v>1579991</v>
      </c>
      <c r="E14" s="9"/>
    </row>
    <row r="15" spans="1:5" s="3" customFormat="1" ht="24">
      <c r="A15" s="5">
        <v>2</v>
      </c>
      <c r="B15" s="22" t="s">
        <v>14</v>
      </c>
      <c r="C15" s="17">
        <v>589000</v>
      </c>
      <c r="D15" s="17">
        <v>268720</v>
      </c>
      <c r="E15" s="9"/>
    </row>
    <row r="16" spans="1:5" s="31" customFormat="1" ht="12.75">
      <c r="A16" s="5">
        <v>3</v>
      </c>
      <c r="B16" s="32" t="s">
        <v>27</v>
      </c>
      <c r="C16" s="12">
        <v>116500</v>
      </c>
      <c r="D16" s="12">
        <v>87253</v>
      </c>
      <c r="E16" s="30"/>
    </row>
    <row r="17" spans="1:5" s="31" customFormat="1" ht="12.75">
      <c r="A17" s="5">
        <v>4</v>
      </c>
      <c r="B17" s="32" t="s">
        <v>9</v>
      </c>
      <c r="C17" s="12">
        <v>14500</v>
      </c>
      <c r="D17" s="12">
        <v>8719</v>
      </c>
      <c r="E17" s="30"/>
    </row>
    <row r="18" spans="1:5" s="3" customFormat="1" ht="18" customHeight="1">
      <c r="A18" s="5">
        <v>5</v>
      </c>
      <c r="B18" s="16" t="s">
        <v>47</v>
      </c>
      <c r="C18" s="17">
        <v>1946150</v>
      </c>
      <c r="D18" s="17">
        <v>1325591</v>
      </c>
      <c r="E18" s="9"/>
    </row>
    <row r="19" spans="1:5" s="55" customFormat="1" ht="18" customHeight="1">
      <c r="A19" s="51"/>
      <c r="B19" s="52" t="s">
        <v>48</v>
      </c>
      <c r="C19" s="53">
        <v>70000</v>
      </c>
      <c r="D19" s="53">
        <v>41681</v>
      </c>
      <c r="E19" s="54"/>
    </row>
    <row r="20" spans="1:5" s="3" customFormat="1" ht="18" customHeight="1">
      <c r="A20" s="5">
        <v>7</v>
      </c>
      <c r="B20" s="22" t="s">
        <v>49</v>
      </c>
      <c r="C20" s="17">
        <v>200000</v>
      </c>
      <c r="D20" s="17">
        <v>141199</v>
      </c>
      <c r="E20" s="9"/>
    </row>
    <row r="21" spans="1:5" s="3" customFormat="1" ht="18" customHeight="1">
      <c r="A21" s="6" t="s">
        <v>34</v>
      </c>
      <c r="B21" s="41" t="s">
        <v>35</v>
      </c>
      <c r="C21" s="17">
        <f>SUM(C22:C23)</f>
        <v>37000</v>
      </c>
      <c r="D21" s="17">
        <f>SUM(D22:D23)</f>
        <v>14090</v>
      </c>
      <c r="E21" s="9"/>
    </row>
    <row r="22" spans="1:5" s="3" customFormat="1" ht="18" customHeight="1">
      <c r="A22" s="5">
        <v>1</v>
      </c>
      <c r="B22" s="22" t="s">
        <v>47</v>
      </c>
      <c r="C22" s="17">
        <v>17600</v>
      </c>
      <c r="D22" s="17">
        <v>10100</v>
      </c>
      <c r="E22" s="9"/>
    </row>
    <row r="23" spans="1:5" s="3" customFormat="1" ht="18" customHeight="1">
      <c r="A23" s="5">
        <v>2</v>
      </c>
      <c r="B23" s="22" t="s">
        <v>49</v>
      </c>
      <c r="C23" s="17">
        <v>19400</v>
      </c>
      <c r="D23" s="17">
        <v>3990</v>
      </c>
      <c r="E23" s="9"/>
    </row>
    <row r="24" spans="1:5" s="3" customFormat="1" ht="18" customHeight="1">
      <c r="A24" s="6" t="s">
        <v>36</v>
      </c>
      <c r="B24" s="41" t="s">
        <v>18</v>
      </c>
      <c r="C24" s="50">
        <v>163000</v>
      </c>
      <c r="D24" s="50">
        <v>5000</v>
      </c>
      <c r="E24" s="9"/>
    </row>
    <row r="25" spans="1:5" s="3" customFormat="1" ht="18" customHeight="1">
      <c r="A25" s="6" t="s">
        <v>78</v>
      </c>
      <c r="B25" s="41" t="s">
        <v>37</v>
      </c>
      <c r="C25" s="50">
        <f>SUM(C26:C28)</f>
        <v>153000</v>
      </c>
      <c r="D25" s="50">
        <f>SUM(D26:D28)</f>
        <v>70260</v>
      </c>
      <c r="E25" s="9"/>
    </row>
    <row r="26" spans="1:5" s="3" customFormat="1" ht="18" customHeight="1">
      <c r="A26" s="5">
        <v>1</v>
      </c>
      <c r="B26" s="16" t="s">
        <v>47</v>
      </c>
      <c r="C26" s="17">
        <v>28000</v>
      </c>
      <c r="D26" s="17">
        <v>366</v>
      </c>
      <c r="E26" s="9"/>
    </row>
    <row r="27" spans="1:5" s="49" customFormat="1" ht="18" customHeight="1">
      <c r="A27" s="5">
        <v>2</v>
      </c>
      <c r="B27" s="32" t="s">
        <v>50</v>
      </c>
      <c r="C27" s="47">
        <v>100000</v>
      </c>
      <c r="D27" s="47">
        <v>62968</v>
      </c>
      <c r="E27" s="48"/>
    </row>
    <row r="28" spans="1:5" s="49" customFormat="1" ht="18" customHeight="1">
      <c r="A28" s="5">
        <v>3</v>
      </c>
      <c r="B28" s="32" t="s">
        <v>79</v>
      </c>
      <c r="C28" s="47">
        <v>25000</v>
      </c>
      <c r="D28" s="47">
        <v>6926</v>
      </c>
      <c r="E28" s="48"/>
    </row>
    <row r="29" spans="1:5" s="27" customFormat="1" ht="18" customHeight="1">
      <c r="A29" s="24" t="s">
        <v>19</v>
      </c>
      <c r="B29" s="25" t="s">
        <v>20</v>
      </c>
      <c r="C29" s="26">
        <f>C4-C11</f>
        <v>0</v>
      </c>
      <c r="D29" s="26">
        <f>D4-D11</f>
        <v>218182</v>
      </c>
      <c r="E29" s="9"/>
    </row>
    <row r="30" spans="1:5" s="3" customFormat="1" ht="24">
      <c r="A30" s="13" t="s">
        <v>21</v>
      </c>
      <c r="B30" s="28" t="s">
        <v>22</v>
      </c>
      <c r="C30" s="17">
        <v>106</v>
      </c>
      <c r="D30" s="17">
        <v>106</v>
      </c>
      <c r="E30" s="9"/>
    </row>
    <row r="31" spans="1:5" s="3" customFormat="1" ht="18" customHeight="1">
      <c r="A31" s="13" t="s">
        <v>23</v>
      </c>
      <c r="B31" s="14" t="s">
        <v>24</v>
      </c>
      <c r="C31" s="17"/>
      <c r="D31" s="17"/>
      <c r="E31" s="9"/>
    </row>
    <row r="33" ht="12.75">
      <c r="A33" s="34" t="s">
        <v>80</v>
      </c>
    </row>
    <row r="35" spans="1:4" ht="12.75">
      <c r="A35" s="35" t="s">
        <v>29</v>
      </c>
      <c r="B35" s="36"/>
      <c r="C35" s="7" t="s">
        <v>1</v>
      </c>
      <c r="D35" s="39" t="s">
        <v>31</v>
      </c>
    </row>
    <row r="36" spans="1:4" ht="12.75">
      <c r="A36" s="37" t="s">
        <v>0</v>
      </c>
      <c r="B36" s="36"/>
      <c r="C36" s="81">
        <v>134550.62</v>
      </c>
      <c r="D36" s="1">
        <v>0</v>
      </c>
    </row>
    <row r="37" spans="1:4" ht="12.75">
      <c r="A37" s="38" t="s">
        <v>30</v>
      </c>
      <c r="B37" s="36"/>
      <c r="C37" s="81">
        <v>395503.51</v>
      </c>
      <c r="D37" s="1">
        <v>0</v>
      </c>
    </row>
  </sheetData>
  <mergeCells count="1">
    <mergeCell ref="A1:E1"/>
  </mergeCells>
  <printOptions/>
  <pageMargins left="0.75" right="0.75" top="0.3" bottom="0.43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/>
  <dimension ref="A1:E43"/>
  <sheetViews>
    <sheetView workbookViewId="0" topLeftCell="A1">
      <selection activeCell="E7" sqref="E7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3" t="s">
        <v>43</v>
      </c>
      <c r="B1" s="93"/>
      <c r="C1" s="93"/>
      <c r="D1" s="93"/>
      <c r="E1" s="93"/>
    </row>
    <row r="2" spans="1:5" ht="58.5" customHeight="1">
      <c r="A2" s="33" t="s">
        <v>25</v>
      </c>
      <c r="B2" s="29" t="s">
        <v>2</v>
      </c>
      <c r="C2" s="2" t="s">
        <v>81</v>
      </c>
      <c r="D2" s="2" t="s">
        <v>39</v>
      </c>
      <c r="E2" s="4" t="s">
        <v>28</v>
      </c>
    </row>
    <row r="3" spans="1:5" s="44" customFormat="1" ht="9.75" customHeight="1">
      <c r="A3" s="42">
        <v>1</v>
      </c>
      <c r="B3" s="43">
        <v>2</v>
      </c>
      <c r="C3" s="43">
        <v>3</v>
      </c>
      <c r="D3" s="43">
        <v>4</v>
      </c>
      <c r="E3" s="42">
        <v>5</v>
      </c>
    </row>
    <row r="4" spans="1:5" ht="16.5" customHeight="1">
      <c r="A4" s="6" t="s">
        <v>3</v>
      </c>
      <c r="B4" s="7" t="s">
        <v>4</v>
      </c>
      <c r="C4" s="8">
        <f>SUM(C5,C9,C10)</f>
        <v>3298309</v>
      </c>
      <c r="D4" s="8">
        <f>SUM(D5,D9,D10)</f>
        <v>1644021</v>
      </c>
      <c r="E4" s="9">
        <f>D4/C4</f>
        <v>0.49844359640045854</v>
      </c>
    </row>
    <row r="5" spans="1:5" ht="18" customHeight="1">
      <c r="A5" s="10">
        <v>1</v>
      </c>
      <c r="B5" s="11" t="s">
        <v>5</v>
      </c>
      <c r="C5" s="12">
        <f>SUM(C6:C8)</f>
        <v>3197000</v>
      </c>
      <c r="D5" s="12">
        <f>SUM(D6:D8)</f>
        <v>1598460</v>
      </c>
      <c r="E5" s="9">
        <f aca="true" t="shared" si="0" ref="E5:E36">D5/C5</f>
        <v>0.49998748827025336</v>
      </c>
    </row>
    <row r="6" spans="1:5" ht="18" customHeight="1">
      <c r="A6" s="10"/>
      <c r="B6" s="11" t="s">
        <v>6</v>
      </c>
      <c r="C6" s="12">
        <v>3197000</v>
      </c>
      <c r="D6" s="12">
        <v>1598460</v>
      </c>
      <c r="E6" s="9">
        <f t="shared" si="0"/>
        <v>0.49998748827025336</v>
      </c>
    </row>
    <row r="7" spans="1:5" ht="18" customHeight="1">
      <c r="A7" s="10"/>
      <c r="B7" s="11" t="s">
        <v>7</v>
      </c>
      <c r="C7" s="12"/>
      <c r="D7" s="12"/>
      <c r="E7" s="9"/>
    </row>
    <row r="8" spans="1:5" ht="18" customHeight="1">
      <c r="A8" s="10"/>
      <c r="B8" s="11" t="s">
        <v>26</v>
      </c>
      <c r="C8" s="12"/>
      <c r="D8" s="12"/>
      <c r="E8" s="9"/>
    </row>
    <row r="9" spans="1:5" ht="18" customHeight="1">
      <c r="A9" s="10">
        <v>2</v>
      </c>
      <c r="B9" s="11" t="s">
        <v>8</v>
      </c>
      <c r="C9" s="12">
        <v>59100</v>
      </c>
      <c r="D9" s="12">
        <v>26119</v>
      </c>
      <c r="E9" s="9">
        <f t="shared" si="0"/>
        <v>0.44194585448392554</v>
      </c>
    </row>
    <row r="10" spans="1:5" ht="18" customHeight="1">
      <c r="A10" s="10">
        <v>3</v>
      </c>
      <c r="B10" s="11" t="s">
        <v>9</v>
      </c>
      <c r="C10" s="12">
        <v>42209</v>
      </c>
      <c r="D10" s="12">
        <v>19442</v>
      </c>
      <c r="E10" s="9">
        <f t="shared" si="0"/>
        <v>0.46061266554526287</v>
      </c>
    </row>
    <row r="11" spans="1:5" s="15" customFormat="1" ht="15.75" customHeight="1">
      <c r="A11" s="13" t="s">
        <v>10</v>
      </c>
      <c r="B11" s="14" t="s">
        <v>11</v>
      </c>
      <c r="C11" s="8">
        <f>SUM(C12,C21,C25)</f>
        <v>3298309</v>
      </c>
      <c r="D11" s="8">
        <f>SUM(D12,D21,D25)</f>
        <v>1310449</v>
      </c>
      <c r="E11" s="9">
        <f t="shared" si="0"/>
        <v>0.3973093485176798</v>
      </c>
    </row>
    <row r="12" spans="1:5" s="15" customFormat="1" ht="30" customHeight="1">
      <c r="A12" s="13" t="s">
        <v>32</v>
      </c>
      <c r="B12" s="40" t="s">
        <v>33</v>
      </c>
      <c r="C12" s="8">
        <f>SUM(C13,C15,C16,C17,C19,C20)</f>
        <v>3197000</v>
      </c>
      <c r="D12" s="8">
        <f>SUM(D13,D15,D16,D17,D19,D20)</f>
        <v>1298269</v>
      </c>
      <c r="E12" s="9">
        <f t="shared" si="0"/>
        <v>0.40608977166093213</v>
      </c>
    </row>
    <row r="13" spans="1:5" s="3" customFormat="1" ht="18" customHeight="1">
      <c r="A13" s="5">
        <v>1</v>
      </c>
      <c r="B13" s="16" t="s">
        <v>12</v>
      </c>
      <c r="C13" s="17">
        <v>1295216</v>
      </c>
      <c r="D13" s="17">
        <v>563935</v>
      </c>
      <c r="E13" s="9">
        <f t="shared" si="0"/>
        <v>0.4353984200318711</v>
      </c>
    </row>
    <row r="14" spans="1:5" s="21" customFormat="1" ht="18" customHeight="1">
      <c r="A14" s="18"/>
      <c r="B14" s="19" t="s">
        <v>13</v>
      </c>
      <c r="C14" s="20">
        <v>1200832</v>
      </c>
      <c r="D14" s="20">
        <v>543626</v>
      </c>
      <c r="E14" s="9">
        <f t="shared" si="0"/>
        <v>0.45270778926610883</v>
      </c>
    </row>
    <row r="15" spans="1:5" s="3" customFormat="1" ht="24">
      <c r="A15" s="5">
        <v>2</v>
      </c>
      <c r="B15" s="22" t="s">
        <v>14</v>
      </c>
      <c r="C15" s="17">
        <v>213842</v>
      </c>
      <c r="D15" s="17">
        <v>95942</v>
      </c>
      <c r="E15" s="9">
        <f t="shared" si="0"/>
        <v>0.44865835523423836</v>
      </c>
    </row>
    <row r="16" spans="1:5" s="31" customFormat="1" ht="12.75">
      <c r="A16" s="5">
        <v>3</v>
      </c>
      <c r="B16" s="32" t="s">
        <v>27</v>
      </c>
      <c r="C16" s="20">
        <v>37048</v>
      </c>
      <c r="D16" s="20">
        <v>37048</v>
      </c>
      <c r="E16" s="9">
        <f t="shared" si="0"/>
        <v>1</v>
      </c>
    </row>
    <row r="17" spans="1:5" s="3" customFormat="1" ht="18" customHeight="1">
      <c r="A17" s="5">
        <v>6</v>
      </c>
      <c r="B17" s="16" t="s">
        <v>15</v>
      </c>
      <c r="C17" s="17">
        <v>1622149</v>
      </c>
      <c r="D17" s="17">
        <v>599965</v>
      </c>
      <c r="E17" s="9">
        <f t="shared" si="0"/>
        <v>0.3698581326376307</v>
      </c>
    </row>
    <row r="18" spans="1:5" s="15" customFormat="1" ht="18" customHeight="1">
      <c r="A18" s="23"/>
      <c r="B18" s="19" t="s">
        <v>16</v>
      </c>
      <c r="C18" s="17"/>
      <c r="D18" s="17"/>
      <c r="E18" s="9"/>
    </row>
    <row r="19" spans="1:5" s="3" customFormat="1" ht="18" customHeight="1">
      <c r="A19" s="5">
        <v>7</v>
      </c>
      <c r="B19" s="22" t="s">
        <v>17</v>
      </c>
      <c r="C19" s="17">
        <v>28745</v>
      </c>
      <c r="D19" s="17">
        <v>1379</v>
      </c>
      <c r="E19" s="9">
        <f t="shared" si="0"/>
        <v>0.04797356061923813</v>
      </c>
    </row>
    <row r="20" spans="1:5" s="3" customFormat="1" ht="18" customHeight="1">
      <c r="A20" s="5">
        <v>8</v>
      </c>
      <c r="B20" s="22" t="s">
        <v>18</v>
      </c>
      <c r="C20" s="17"/>
      <c r="D20" s="17"/>
      <c r="E20" s="9"/>
    </row>
    <row r="21" spans="1:5" s="3" customFormat="1" ht="18" customHeight="1">
      <c r="A21" s="6" t="s">
        <v>34</v>
      </c>
      <c r="B21" s="41" t="s">
        <v>35</v>
      </c>
      <c r="C21" s="17">
        <f>SUM(C22:C24)</f>
        <v>0</v>
      </c>
      <c r="D21" s="17">
        <f>SUM(D22:D24)</f>
        <v>0</v>
      </c>
      <c r="E21" s="9"/>
    </row>
    <row r="22" spans="1:5" s="3" customFormat="1" ht="18" customHeight="1">
      <c r="A22" s="5">
        <v>1</v>
      </c>
      <c r="B22" s="22"/>
      <c r="C22" s="17"/>
      <c r="D22" s="17"/>
      <c r="E22" s="9"/>
    </row>
    <row r="23" spans="1:5" s="3" customFormat="1" ht="18" customHeight="1">
      <c r="A23" s="5">
        <v>2</v>
      </c>
      <c r="B23" s="22"/>
      <c r="C23" s="17"/>
      <c r="D23" s="17"/>
      <c r="E23" s="9"/>
    </row>
    <row r="24" spans="1:5" s="3" customFormat="1" ht="18" customHeight="1">
      <c r="A24" s="5">
        <v>3</v>
      </c>
      <c r="B24" s="22"/>
      <c r="C24" s="17"/>
      <c r="D24" s="17"/>
      <c r="E24" s="9"/>
    </row>
    <row r="25" spans="1:5" s="3" customFormat="1" ht="18" customHeight="1">
      <c r="A25" s="6" t="s">
        <v>36</v>
      </c>
      <c r="B25" s="41" t="s">
        <v>37</v>
      </c>
      <c r="C25" s="17">
        <f>SUM(C26,C29,C30,C31,C33,C34)</f>
        <v>101309</v>
      </c>
      <c r="D25" s="17">
        <f>SUM(D26,D29,D30,D31,D33,D34)</f>
        <v>12180</v>
      </c>
      <c r="E25" s="9">
        <f t="shared" si="0"/>
        <v>0.12022623853754355</v>
      </c>
    </row>
    <row r="26" spans="1:5" s="3" customFormat="1" ht="18" customHeight="1">
      <c r="A26" s="5">
        <v>1</v>
      </c>
      <c r="B26" s="16" t="s">
        <v>12</v>
      </c>
      <c r="C26" s="17">
        <f>SUM(C27:C28)</f>
        <v>0</v>
      </c>
      <c r="D26" s="17">
        <f>SUM(D27:D28)</f>
        <v>0</v>
      </c>
      <c r="E26" s="9"/>
    </row>
    <row r="27" spans="1:5" s="21" customFormat="1" ht="18" customHeight="1">
      <c r="A27" s="18"/>
      <c r="B27" s="19" t="s">
        <v>13</v>
      </c>
      <c r="C27" s="20"/>
      <c r="D27" s="20"/>
      <c r="E27" s="9"/>
    </row>
    <row r="28" spans="1:5" s="21" customFormat="1" ht="18" customHeight="1">
      <c r="A28" s="18"/>
      <c r="B28" s="19" t="s">
        <v>38</v>
      </c>
      <c r="C28" s="20"/>
      <c r="D28" s="20"/>
      <c r="E28" s="9"/>
    </row>
    <row r="29" spans="1:5" s="3" customFormat="1" ht="24">
      <c r="A29" s="5">
        <v>2</v>
      </c>
      <c r="B29" s="22" t="s">
        <v>14</v>
      </c>
      <c r="C29" s="17"/>
      <c r="D29" s="17"/>
      <c r="E29" s="9"/>
    </row>
    <row r="30" spans="1:5" s="31" customFormat="1" ht="12.75">
      <c r="A30" s="5">
        <v>3</v>
      </c>
      <c r="B30" s="32" t="s">
        <v>27</v>
      </c>
      <c r="C30" s="20"/>
      <c r="D30" s="20"/>
      <c r="E30" s="9"/>
    </row>
    <row r="31" spans="1:5" s="3" customFormat="1" ht="18" customHeight="1">
      <c r="A31" s="5">
        <v>6</v>
      </c>
      <c r="B31" s="16" t="s">
        <v>15</v>
      </c>
      <c r="C31" s="17">
        <v>96109</v>
      </c>
      <c r="D31" s="17">
        <v>10953</v>
      </c>
      <c r="E31" s="9">
        <f t="shared" si="0"/>
        <v>0.11396435297422718</v>
      </c>
    </row>
    <row r="32" spans="1:5" s="15" customFormat="1" ht="18" customHeight="1">
      <c r="A32" s="23"/>
      <c r="B32" s="19" t="s">
        <v>16</v>
      </c>
      <c r="C32" s="17"/>
      <c r="D32" s="17"/>
      <c r="E32" s="9"/>
    </row>
    <row r="33" spans="1:5" s="3" customFormat="1" ht="18" customHeight="1">
      <c r="A33" s="5">
        <v>7</v>
      </c>
      <c r="B33" s="22" t="s">
        <v>17</v>
      </c>
      <c r="C33" s="17">
        <v>5200</v>
      </c>
      <c r="D33" s="17">
        <v>1227</v>
      </c>
      <c r="E33" s="9">
        <f t="shared" si="0"/>
        <v>0.23596153846153847</v>
      </c>
    </row>
    <row r="34" spans="1:5" s="3" customFormat="1" ht="18" customHeight="1">
      <c r="A34" s="5">
        <v>8</v>
      </c>
      <c r="B34" s="22" t="s">
        <v>18</v>
      </c>
      <c r="C34" s="17"/>
      <c r="D34" s="17"/>
      <c r="E34" s="9"/>
    </row>
    <row r="35" spans="1:5" s="27" customFormat="1" ht="18" customHeight="1">
      <c r="A35" s="24" t="s">
        <v>19</v>
      </c>
      <c r="B35" s="25" t="s">
        <v>20</v>
      </c>
      <c r="C35" s="26">
        <f>C4-C11</f>
        <v>0</v>
      </c>
      <c r="D35" s="26">
        <f>D4-D11</f>
        <v>333572</v>
      </c>
      <c r="E35" s="9"/>
    </row>
    <row r="36" spans="1:5" s="3" customFormat="1" ht="24">
      <c r="A36" s="13" t="s">
        <v>21</v>
      </c>
      <c r="B36" s="28" t="s">
        <v>22</v>
      </c>
      <c r="C36" s="17">
        <v>34</v>
      </c>
      <c r="D36" s="17">
        <v>33.33</v>
      </c>
      <c r="E36" s="9">
        <f t="shared" si="0"/>
        <v>0.9802941176470588</v>
      </c>
    </row>
    <row r="37" spans="1:5" s="3" customFormat="1" ht="18" customHeight="1">
      <c r="A37" s="13" t="s">
        <v>23</v>
      </c>
      <c r="B37" s="14" t="s">
        <v>24</v>
      </c>
      <c r="C37" s="17"/>
      <c r="D37" s="17"/>
      <c r="E37" s="9"/>
    </row>
    <row r="39" ht="12.75">
      <c r="A39" s="34" t="s">
        <v>80</v>
      </c>
    </row>
    <row r="41" spans="1:4" ht="12.75">
      <c r="A41" s="35" t="s">
        <v>29</v>
      </c>
      <c r="B41" s="36"/>
      <c r="C41" s="7" t="s">
        <v>1</v>
      </c>
      <c r="D41" s="39" t="s">
        <v>31</v>
      </c>
    </row>
    <row r="42" spans="1:4" ht="12.75">
      <c r="A42" s="37" t="s">
        <v>0</v>
      </c>
      <c r="B42" s="36"/>
      <c r="C42" s="82">
        <v>0</v>
      </c>
      <c r="D42" s="82">
        <v>0</v>
      </c>
    </row>
    <row r="43" spans="1:4" ht="12.75">
      <c r="A43" s="38" t="s">
        <v>30</v>
      </c>
      <c r="B43" s="36"/>
      <c r="C43" s="82">
        <v>117680.56</v>
      </c>
      <c r="D43" s="82">
        <v>0</v>
      </c>
    </row>
  </sheetData>
  <mergeCells count="1">
    <mergeCell ref="A1:E1"/>
  </mergeCells>
  <printOptions/>
  <pageMargins left="0.75" right="0.75" top="0.3" bottom="0.43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6" sqref="A6:IV6"/>
    </sheetView>
  </sheetViews>
  <sheetFormatPr defaultColWidth="9.00390625" defaultRowHeight="12.75"/>
  <cols>
    <col min="1" max="1" width="4.125" style="0" customWidth="1"/>
    <col min="2" max="2" width="36.00390625" style="0" customWidth="1"/>
    <col min="3" max="3" width="17.375" style="0" customWidth="1"/>
    <col min="4" max="4" width="16.375" style="0" customWidth="1"/>
    <col min="5" max="5" width="10.625" style="0" customWidth="1"/>
  </cols>
  <sheetData>
    <row r="1" spans="1:5" ht="15.75">
      <c r="A1" s="94" t="s">
        <v>83</v>
      </c>
      <c r="B1" s="94"/>
      <c r="C1" s="94"/>
      <c r="D1" s="94"/>
      <c r="E1" s="94"/>
    </row>
    <row r="2" spans="1:5" ht="35.25" customHeight="1">
      <c r="A2" s="95" t="s">
        <v>84</v>
      </c>
      <c r="B2" s="95"/>
      <c r="C2" s="95"/>
      <c r="D2" s="95"/>
      <c r="E2" s="95"/>
    </row>
    <row r="3" spans="1:5" ht="51">
      <c r="A3" s="33" t="s">
        <v>25</v>
      </c>
      <c r="B3" s="29" t="s">
        <v>2</v>
      </c>
      <c r="C3" s="29" t="s">
        <v>82</v>
      </c>
      <c r="D3" s="83" t="s">
        <v>39</v>
      </c>
      <c r="E3" s="84" t="s">
        <v>85</v>
      </c>
    </row>
    <row r="4" spans="1:5" ht="12.75">
      <c r="A4" s="6" t="s">
        <v>3</v>
      </c>
      <c r="B4" s="7" t="s">
        <v>4</v>
      </c>
      <c r="C4" s="50">
        <f>SUM(C5:C7)</f>
        <v>17350000</v>
      </c>
      <c r="D4" s="50">
        <f>SUM(D5:D7)</f>
        <v>9920036</v>
      </c>
      <c r="E4" s="9">
        <f>D4/C4</f>
        <v>0.57176</v>
      </c>
    </row>
    <row r="5" spans="1:5" ht="12.75">
      <c r="A5" s="5">
        <v>1</v>
      </c>
      <c r="B5" s="66" t="s">
        <v>86</v>
      </c>
      <c r="C5" s="12">
        <v>8485000</v>
      </c>
      <c r="D5" s="12">
        <v>4248000</v>
      </c>
      <c r="E5" s="9">
        <f>D5/C5</f>
        <v>0.5006482027106659</v>
      </c>
    </row>
    <row r="6" spans="1:5" s="74" customFormat="1" ht="12.75">
      <c r="A6" s="5">
        <v>2</v>
      </c>
      <c r="B6" s="66" t="s">
        <v>87</v>
      </c>
      <c r="C6" s="12">
        <v>2275000</v>
      </c>
      <c r="D6" s="12">
        <v>1200000</v>
      </c>
      <c r="E6" s="9">
        <f>D6/C6</f>
        <v>0.5274725274725275</v>
      </c>
    </row>
    <row r="7" spans="1:5" ht="12.75">
      <c r="A7" s="5">
        <v>3</v>
      </c>
      <c r="B7" s="66" t="s">
        <v>88</v>
      </c>
      <c r="C7" s="12">
        <v>6590000</v>
      </c>
      <c r="D7" s="12">
        <v>4472036</v>
      </c>
      <c r="E7" s="9">
        <f aca="true" t="shared" si="0" ref="E7:E16">D7/C7</f>
        <v>0.6786094081942337</v>
      </c>
    </row>
    <row r="8" spans="1:5" ht="12.75">
      <c r="A8" s="6" t="s">
        <v>10</v>
      </c>
      <c r="B8" s="7" t="s">
        <v>11</v>
      </c>
      <c r="C8" s="50">
        <f>SUM(C16:C16,C13:C14,C9)</f>
        <v>17350000</v>
      </c>
      <c r="D8" s="50">
        <f>SUM(D16:D16,D13:D14,D9)</f>
        <v>9918365</v>
      </c>
      <c r="E8" s="9">
        <f t="shared" si="0"/>
        <v>0.5716636887608069</v>
      </c>
    </row>
    <row r="9" spans="1:5" ht="12.75">
      <c r="A9" s="5">
        <v>1</v>
      </c>
      <c r="B9" s="85" t="s">
        <v>12</v>
      </c>
      <c r="C9" s="12">
        <f>SUM(C10:C12)</f>
        <v>10000000</v>
      </c>
      <c r="D9" s="12">
        <f>SUM(D10:D12)</f>
        <v>5246872</v>
      </c>
      <c r="E9" s="9">
        <f t="shared" si="0"/>
        <v>0.5246872</v>
      </c>
    </row>
    <row r="10" spans="1:5" ht="12.75">
      <c r="A10" s="86"/>
      <c r="B10" s="87" t="s">
        <v>13</v>
      </c>
      <c r="C10" s="53">
        <v>8600000</v>
      </c>
      <c r="D10" s="53">
        <v>4345307</v>
      </c>
      <c r="E10" s="54">
        <f t="shared" si="0"/>
        <v>0.5052682558139535</v>
      </c>
    </row>
    <row r="11" spans="1:5" ht="12.75">
      <c r="A11" s="86"/>
      <c r="B11" s="87" t="s">
        <v>89</v>
      </c>
      <c r="C11" s="53">
        <v>550000</v>
      </c>
      <c r="D11" s="53">
        <v>375527</v>
      </c>
      <c r="E11" s="54">
        <f t="shared" si="0"/>
        <v>0.6827763636363636</v>
      </c>
    </row>
    <row r="12" spans="1:5" ht="12.75">
      <c r="A12" s="86"/>
      <c r="B12" s="55" t="s">
        <v>38</v>
      </c>
      <c r="C12" s="53">
        <v>850000</v>
      </c>
      <c r="D12" s="53">
        <v>526038</v>
      </c>
      <c r="E12" s="54">
        <f t="shared" si="0"/>
        <v>0.6188682352941176</v>
      </c>
    </row>
    <row r="13" spans="1:5" ht="25.5">
      <c r="A13" s="5">
        <v>2</v>
      </c>
      <c r="B13" s="88" t="s">
        <v>14</v>
      </c>
      <c r="C13" s="12">
        <v>1700000</v>
      </c>
      <c r="D13" s="12">
        <v>845481</v>
      </c>
      <c r="E13" s="9">
        <f t="shared" si="0"/>
        <v>0.49734176470588237</v>
      </c>
    </row>
    <row r="14" spans="1:5" ht="12.75">
      <c r="A14" s="5">
        <v>3</v>
      </c>
      <c r="B14" s="85" t="s">
        <v>15</v>
      </c>
      <c r="C14" s="12">
        <f>5650000-860000</f>
        <v>4790000</v>
      </c>
      <c r="D14" s="12">
        <f>3826012-428465</f>
        <v>3397547</v>
      </c>
      <c r="E14" s="9">
        <f t="shared" si="0"/>
        <v>0.7093</v>
      </c>
    </row>
    <row r="15" spans="1:5" ht="12.75">
      <c r="A15" s="78"/>
      <c r="B15" s="87" t="s">
        <v>16</v>
      </c>
      <c r="C15" s="53">
        <v>75000</v>
      </c>
      <c r="D15" s="53">
        <v>35872</v>
      </c>
      <c r="E15" s="9">
        <f t="shared" si="0"/>
        <v>0.47829333333333335</v>
      </c>
    </row>
    <row r="16" spans="1:5" ht="12.75">
      <c r="A16" s="5">
        <v>4</v>
      </c>
      <c r="B16" s="88" t="s">
        <v>17</v>
      </c>
      <c r="C16" s="12">
        <v>860000</v>
      </c>
      <c r="D16" s="12">
        <v>428465</v>
      </c>
      <c r="E16" s="9">
        <f t="shared" si="0"/>
        <v>0.4982151162790698</v>
      </c>
    </row>
    <row r="17" spans="1:5" ht="12.75">
      <c r="A17" s="89" t="s">
        <v>19</v>
      </c>
      <c r="B17" s="33" t="s">
        <v>20</v>
      </c>
      <c r="C17" s="90">
        <f>C4-C8</f>
        <v>0</v>
      </c>
      <c r="D17" s="90">
        <f>D4-D8</f>
        <v>1671</v>
      </c>
      <c r="E17" s="9"/>
    </row>
    <row r="18" spans="1:5" ht="25.5">
      <c r="A18" s="6" t="s">
        <v>90</v>
      </c>
      <c r="B18" s="91" t="s">
        <v>91</v>
      </c>
      <c r="C18" s="30">
        <f>C6/C8</f>
        <v>0.13112391930835735</v>
      </c>
      <c r="D18" s="30">
        <f>D6/D8</f>
        <v>0.12098768294976037</v>
      </c>
      <c r="E18" s="9">
        <f>D18/C18</f>
        <v>0.9226972743641065</v>
      </c>
    </row>
    <row r="19" spans="1:5" ht="12.75">
      <c r="A19" s="13" t="s">
        <v>23</v>
      </c>
      <c r="B19" s="14" t="s">
        <v>92</v>
      </c>
      <c r="C19" s="17">
        <v>3</v>
      </c>
      <c r="D19" s="17">
        <v>3</v>
      </c>
      <c r="E19" s="9">
        <f>D19/C19</f>
        <v>1</v>
      </c>
    </row>
    <row r="22" spans="1:5" ht="12.75">
      <c r="A22" s="7" t="s">
        <v>93</v>
      </c>
      <c r="B22" s="7"/>
      <c r="C22" s="8">
        <f>SUM(C23:C24)</f>
        <v>2418000</v>
      </c>
      <c r="D22" s="8">
        <f>SUM(D23:D24)</f>
        <v>990629</v>
      </c>
      <c r="E22" s="76">
        <f>D22/C22</f>
        <v>0.40968941273779985</v>
      </c>
    </row>
    <row r="23" spans="1:5" ht="12.75">
      <c r="A23" s="1" t="s">
        <v>94</v>
      </c>
      <c r="B23" s="1"/>
      <c r="C23" s="17">
        <v>1480400</v>
      </c>
      <c r="D23" s="17">
        <v>800529</v>
      </c>
      <c r="E23" s="9">
        <f>D23/C23</f>
        <v>0.540751823831397</v>
      </c>
    </row>
    <row r="24" spans="1:5" s="74" customFormat="1" ht="12.75">
      <c r="A24" s="66" t="s">
        <v>95</v>
      </c>
      <c r="B24" s="66"/>
      <c r="C24" s="12">
        <v>937600</v>
      </c>
      <c r="D24" s="12">
        <v>190100</v>
      </c>
      <c r="E24" s="9">
        <f>D24/C24</f>
        <v>0.20275170648464164</v>
      </c>
    </row>
    <row r="26" ht="12.75">
      <c r="A26" s="34" t="s">
        <v>80</v>
      </c>
    </row>
    <row r="28" spans="1:4" ht="12.75">
      <c r="A28" s="35" t="s">
        <v>29</v>
      </c>
      <c r="B28" s="36"/>
      <c r="C28" s="7" t="s">
        <v>1</v>
      </c>
      <c r="D28" s="92" t="s">
        <v>31</v>
      </c>
    </row>
    <row r="29" spans="1:4" ht="12.75">
      <c r="A29" s="37" t="s">
        <v>0</v>
      </c>
      <c r="B29" s="36"/>
      <c r="C29" s="26">
        <v>77928</v>
      </c>
      <c r="D29" s="26">
        <v>41110</v>
      </c>
    </row>
    <row r="30" spans="1:4" ht="12.75">
      <c r="A30" s="38" t="s">
        <v>30</v>
      </c>
      <c r="B30" s="36"/>
      <c r="C30" s="26">
        <v>686887</v>
      </c>
      <c r="D30" s="26">
        <v>0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/>
  <dimension ref="A1:E32"/>
  <sheetViews>
    <sheetView workbookViewId="0" topLeftCell="A1">
      <selection activeCell="A7" sqref="A7:IV8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6" t="s">
        <v>51</v>
      </c>
      <c r="B1" s="96"/>
      <c r="C1" s="96"/>
      <c r="D1" s="96"/>
      <c r="E1" s="96"/>
    </row>
    <row r="2" spans="1:5" ht="58.5" customHeight="1">
      <c r="A2" s="29" t="s">
        <v>25</v>
      </c>
      <c r="B2" s="29" t="s">
        <v>2</v>
      </c>
      <c r="C2" s="56" t="s">
        <v>82</v>
      </c>
      <c r="D2" s="57" t="s">
        <v>39</v>
      </c>
      <c r="E2" s="4" t="s">
        <v>28</v>
      </c>
    </row>
    <row r="3" spans="1:5" s="44" customFormat="1" ht="12.75" customHeight="1">
      <c r="A3" s="5">
        <v>1</v>
      </c>
      <c r="B3" s="58">
        <v>2</v>
      </c>
      <c r="C3" s="58">
        <v>3</v>
      </c>
      <c r="D3" s="58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SUM(C5,C9,C12,C13)</f>
        <v>1858075</v>
      </c>
      <c r="D4" s="8">
        <f>SUM(D5,D9,D12,D13)</f>
        <v>768201</v>
      </c>
      <c r="E4" s="9">
        <f aca="true" t="shared" si="0" ref="E4:E23">D4/C4</f>
        <v>0.41343917764352894</v>
      </c>
    </row>
    <row r="5" spans="1:5" ht="18" customHeight="1">
      <c r="A5" s="5">
        <v>1</v>
      </c>
      <c r="B5" s="1" t="s">
        <v>52</v>
      </c>
      <c r="C5" s="59">
        <f>SUM(C6:C8)</f>
        <v>1228015</v>
      </c>
      <c r="D5" s="59">
        <f>SUM(D6:D8)</f>
        <v>603170</v>
      </c>
      <c r="E5" s="9">
        <f t="shared" si="0"/>
        <v>0.4911747820669943</v>
      </c>
    </row>
    <row r="6" spans="1:5" ht="18" customHeight="1">
      <c r="A6" s="60"/>
      <c r="B6" s="60" t="s">
        <v>53</v>
      </c>
      <c r="C6" s="61">
        <v>1228015</v>
      </c>
      <c r="D6" s="61">
        <v>603170</v>
      </c>
      <c r="E6" s="62">
        <f t="shared" si="0"/>
        <v>0.4911747820669943</v>
      </c>
    </row>
    <row r="7" spans="1:5" ht="18" customHeight="1" hidden="1">
      <c r="A7" s="60"/>
      <c r="B7" s="60" t="s">
        <v>54</v>
      </c>
      <c r="C7" s="61"/>
      <c r="D7" s="61"/>
      <c r="E7" s="62"/>
    </row>
    <row r="8" spans="1:5" ht="18" customHeight="1" hidden="1">
      <c r="A8" s="60"/>
      <c r="B8" s="60" t="s">
        <v>55</v>
      </c>
      <c r="C8" s="61"/>
      <c r="D8" s="61"/>
      <c r="E8" s="62"/>
    </row>
    <row r="9" spans="1:5" ht="18" customHeight="1">
      <c r="A9" s="63">
        <v>2</v>
      </c>
      <c r="B9" s="1" t="s">
        <v>56</v>
      </c>
      <c r="C9" s="59">
        <f>SUM(C10:C11)</f>
        <v>612560</v>
      </c>
      <c r="D9" s="59">
        <f>SUM(D10:D11)</f>
        <v>155540</v>
      </c>
      <c r="E9" s="9">
        <f t="shared" si="0"/>
        <v>0.2539179835444691</v>
      </c>
    </row>
    <row r="10" spans="1:5" ht="25.5" customHeight="1">
      <c r="A10" s="60"/>
      <c r="B10" s="64" t="s">
        <v>57</v>
      </c>
      <c r="C10" s="61">
        <v>382360</v>
      </c>
      <c r="D10" s="61">
        <v>89638</v>
      </c>
      <c r="E10" s="62">
        <f t="shared" si="0"/>
        <v>0.23443351815043414</v>
      </c>
    </row>
    <row r="11" spans="1:5" s="15" customFormat="1" ht="15.75" customHeight="1">
      <c r="A11" s="65"/>
      <c r="B11" s="60" t="s">
        <v>58</v>
      </c>
      <c r="C11" s="61">
        <v>230200</v>
      </c>
      <c r="D11" s="61">
        <v>65902</v>
      </c>
      <c r="E11" s="62">
        <f t="shared" si="0"/>
        <v>0.28628149435273675</v>
      </c>
    </row>
    <row r="12" spans="1:5" s="15" customFormat="1" ht="12.75">
      <c r="A12" s="63">
        <v>3</v>
      </c>
      <c r="B12" s="66" t="s">
        <v>59</v>
      </c>
      <c r="C12" s="59">
        <v>5500</v>
      </c>
      <c r="D12" s="59">
        <v>1886</v>
      </c>
      <c r="E12" s="9">
        <f t="shared" si="0"/>
        <v>0.3429090909090909</v>
      </c>
    </row>
    <row r="13" spans="1:5" s="3" customFormat="1" ht="18" customHeight="1">
      <c r="A13" s="63">
        <v>4</v>
      </c>
      <c r="B13" s="66" t="s">
        <v>60</v>
      </c>
      <c r="C13" s="59">
        <v>12000</v>
      </c>
      <c r="D13" s="59">
        <v>7605</v>
      </c>
      <c r="E13" s="9">
        <f t="shared" si="0"/>
        <v>0.63375</v>
      </c>
    </row>
    <row r="14" spans="1:5" s="21" customFormat="1" ht="18" customHeight="1">
      <c r="A14" s="67" t="s">
        <v>10</v>
      </c>
      <c r="B14" s="34" t="s">
        <v>61</v>
      </c>
      <c r="C14" s="68">
        <f>SUM(C15,C16,C17,C18,C21,C22,C23)</f>
        <v>1858075</v>
      </c>
      <c r="D14" s="68">
        <f>SUM(D15,D16,D17,D18,D21,D22,D23)</f>
        <v>758242</v>
      </c>
      <c r="E14" s="69">
        <f t="shared" si="0"/>
        <v>0.4080793294135059</v>
      </c>
    </row>
    <row r="15" spans="1:5" s="3" customFormat="1" ht="12.75">
      <c r="A15" s="63">
        <v>1</v>
      </c>
      <c r="B15" s="1" t="s">
        <v>62</v>
      </c>
      <c r="C15" s="59">
        <v>76900</v>
      </c>
      <c r="D15" s="59">
        <v>33497</v>
      </c>
      <c r="E15" s="70">
        <f t="shared" si="0"/>
        <v>0.43559167750325095</v>
      </c>
    </row>
    <row r="16" spans="1:5" s="31" customFormat="1" ht="12.75">
      <c r="A16" s="71">
        <v>2</v>
      </c>
      <c r="B16" s="1" t="s">
        <v>63</v>
      </c>
      <c r="C16" s="59">
        <v>346165</v>
      </c>
      <c r="D16" s="59">
        <v>97579</v>
      </c>
      <c r="E16" s="9">
        <f t="shared" si="0"/>
        <v>0.28188580590180984</v>
      </c>
    </row>
    <row r="17" spans="1:5" s="3" customFormat="1" ht="18" customHeight="1">
      <c r="A17" s="71">
        <v>3</v>
      </c>
      <c r="B17" s="1" t="s">
        <v>64</v>
      </c>
      <c r="C17" s="59">
        <v>8060</v>
      </c>
      <c r="D17" s="59">
        <v>3924</v>
      </c>
      <c r="E17" s="9">
        <f t="shared" si="0"/>
        <v>0.486848635235732</v>
      </c>
    </row>
    <row r="18" spans="1:5" s="15" customFormat="1" ht="18" customHeight="1">
      <c r="A18" s="71">
        <v>4</v>
      </c>
      <c r="B18" s="1" t="s">
        <v>12</v>
      </c>
      <c r="C18" s="59">
        <f>SUM(C19:C20)</f>
        <v>1144150</v>
      </c>
      <c r="D18" s="59">
        <f>SUM(D19:D20)</f>
        <v>506804</v>
      </c>
      <c r="E18" s="9">
        <f t="shared" si="0"/>
        <v>0.4429524100860901</v>
      </c>
    </row>
    <row r="19" spans="1:5" s="3" customFormat="1" ht="18" customHeight="1">
      <c r="A19" s="72"/>
      <c r="B19" s="72" t="s">
        <v>13</v>
      </c>
      <c r="C19" s="59">
        <v>957800</v>
      </c>
      <c r="D19" s="59">
        <v>440864</v>
      </c>
      <c r="E19" s="9">
        <f t="shared" si="0"/>
        <v>0.46028816036750886</v>
      </c>
    </row>
    <row r="20" spans="1:5" s="3" customFormat="1" ht="18" customHeight="1">
      <c r="A20" s="72"/>
      <c r="B20" s="72" t="s">
        <v>65</v>
      </c>
      <c r="C20" s="59">
        <v>186350</v>
      </c>
      <c r="D20" s="59">
        <v>65940</v>
      </c>
      <c r="E20" s="9">
        <f t="shared" si="0"/>
        <v>0.3538502817279313</v>
      </c>
    </row>
    <row r="21" spans="1:5" s="3" customFormat="1" ht="26.25" customHeight="1">
      <c r="A21" s="71">
        <v>5</v>
      </c>
      <c r="B21" s="73" t="s">
        <v>66</v>
      </c>
      <c r="C21" s="59">
        <v>238650</v>
      </c>
      <c r="D21" s="59">
        <v>96586</v>
      </c>
      <c r="E21" s="9">
        <f t="shared" si="0"/>
        <v>0.4047182065786717</v>
      </c>
    </row>
    <row r="22" spans="1:5" s="3" customFormat="1" ht="18" customHeight="1">
      <c r="A22" s="71">
        <v>6</v>
      </c>
      <c r="B22" s="1" t="s">
        <v>67</v>
      </c>
      <c r="C22" s="59">
        <v>19650</v>
      </c>
      <c r="D22" s="59">
        <v>8329</v>
      </c>
      <c r="E22" s="9">
        <f t="shared" si="0"/>
        <v>0.4238676844783715</v>
      </c>
    </row>
    <row r="23" spans="1:5" s="3" customFormat="1" ht="18" customHeight="1">
      <c r="A23" s="71">
        <v>7</v>
      </c>
      <c r="B23" s="1" t="s">
        <v>17</v>
      </c>
      <c r="C23" s="59">
        <v>24500</v>
      </c>
      <c r="D23" s="59">
        <v>11523</v>
      </c>
      <c r="E23" s="9">
        <f t="shared" si="0"/>
        <v>0.4703265306122449</v>
      </c>
    </row>
    <row r="24" spans="1:5" s="3" customFormat="1" ht="18" customHeight="1">
      <c r="A24" s="6" t="s">
        <v>19</v>
      </c>
      <c r="B24" s="7" t="s">
        <v>68</v>
      </c>
      <c r="C24" s="50">
        <f>C4-C14</f>
        <v>0</v>
      </c>
      <c r="D24" s="50">
        <f>D4-D14</f>
        <v>9959</v>
      </c>
      <c r="E24" s="9"/>
    </row>
    <row r="25" spans="1:5" s="3" customFormat="1" ht="18" customHeight="1">
      <c r="A25"/>
      <c r="B25"/>
      <c r="C25"/>
      <c r="D25"/>
      <c r="E25"/>
    </row>
    <row r="26" spans="1:5" s="3" customFormat="1" ht="18" customHeight="1">
      <c r="A26"/>
      <c r="B26"/>
      <c r="C26"/>
      <c r="D26"/>
      <c r="E26"/>
    </row>
    <row r="27" spans="1:5" s="21" customFormat="1" ht="18" customHeight="1">
      <c r="A27" s="97" t="s">
        <v>80</v>
      </c>
      <c r="B27" s="97"/>
      <c r="C27" s="97"/>
      <c r="D27" s="97"/>
      <c r="E27" s="97"/>
    </row>
    <row r="28" spans="1:5" s="21" customFormat="1" ht="18" customHeight="1">
      <c r="A28" s="74"/>
      <c r="B28" s="74"/>
      <c r="C28" s="74"/>
      <c r="D28" s="74"/>
      <c r="E28" s="74"/>
    </row>
    <row r="29" spans="1:5" s="3" customFormat="1" ht="25.5">
      <c r="A29" s="66" t="s">
        <v>29</v>
      </c>
      <c r="B29" s="66"/>
      <c r="C29" s="78" t="s">
        <v>1</v>
      </c>
      <c r="D29" s="79" t="s">
        <v>31</v>
      </c>
      <c r="E29" s="74"/>
    </row>
    <row r="30" spans="1:5" s="31" customFormat="1" ht="15" customHeight="1">
      <c r="A30" s="66" t="s">
        <v>0</v>
      </c>
      <c r="B30" s="66"/>
      <c r="C30" s="75">
        <v>211157.75</v>
      </c>
      <c r="D30" s="75"/>
      <c r="E30" s="74"/>
    </row>
    <row r="31" spans="1:5" s="3" customFormat="1" ht="15" customHeight="1">
      <c r="A31" s="66" t="s">
        <v>69</v>
      </c>
      <c r="B31" s="66"/>
      <c r="C31" s="75">
        <v>340878.67</v>
      </c>
      <c r="D31" s="75"/>
      <c r="E31" s="74"/>
    </row>
    <row r="32" spans="1:5" s="15" customFormat="1" ht="18" customHeight="1">
      <c r="A32"/>
      <c r="B32"/>
      <c r="C32"/>
      <c r="D32"/>
      <c r="E32"/>
    </row>
  </sheetData>
  <mergeCells count="2">
    <mergeCell ref="A1:E1"/>
    <mergeCell ref="A27:E27"/>
  </mergeCells>
  <printOptions/>
  <pageMargins left="0.75" right="0.75" top="0.3" bottom="0.43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E30"/>
  <sheetViews>
    <sheetView workbookViewId="0" topLeftCell="A1">
      <selection activeCell="D31" sqref="D3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96" t="s">
        <v>70</v>
      </c>
      <c r="B1" s="96"/>
      <c r="C1" s="96"/>
      <c r="D1" s="96"/>
      <c r="E1" s="96"/>
    </row>
    <row r="2" spans="1:5" ht="58.5" customHeight="1">
      <c r="A2" s="29" t="s">
        <v>25</v>
      </c>
      <c r="B2" s="29" t="s">
        <v>2</v>
      </c>
      <c r="C2" s="56" t="s">
        <v>82</v>
      </c>
      <c r="D2" s="57" t="s">
        <v>39</v>
      </c>
      <c r="E2" s="4" t="s">
        <v>28</v>
      </c>
    </row>
    <row r="3" spans="1:5" s="44" customFormat="1" ht="9.75" customHeight="1">
      <c r="A3" s="5">
        <v>1</v>
      </c>
      <c r="B3" s="58">
        <v>2</v>
      </c>
      <c r="C3" s="58">
        <v>3</v>
      </c>
      <c r="D3" s="58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SUM(C5,C8,C9)</f>
        <v>13637000</v>
      </c>
      <c r="D4" s="8">
        <f>SUM(D5,D8,D9)</f>
        <v>6749227</v>
      </c>
      <c r="E4" s="76">
        <f aca="true" t="shared" si="0" ref="E4:E23">D4/C4</f>
        <v>0.4949202170565374</v>
      </c>
    </row>
    <row r="5" spans="1:5" ht="18" customHeight="1">
      <c r="A5" s="5">
        <v>1</v>
      </c>
      <c r="B5" s="1" t="s">
        <v>52</v>
      </c>
      <c r="C5" s="59">
        <f>SUM(C6:C7)</f>
        <v>13302000</v>
      </c>
      <c r="D5" s="59">
        <f>SUM(D6:D7)</f>
        <v>6450973</v>
      </c>
      <c r="E5" s="9">
        <f t="shared" si="0"/>
        <v>0.48496263719741395</v>
      </c>
    </row>
    <row r="6" spans="1:5" ht="18" customHeight="1">
      <c r="A6" s="60"/>
      <c r="B6" s="60" t="s">
        <v>53</v>
      </c>
      <c r="C6" s="61">
        <v>9802000</v>
      </c>
      <c r="D6" s="61">
        <v>4898419</v>
      </c>
      <c r="E6" s="70">
        <f t="shared" si="0"/>
        <v>0.49973668639053254</v>
      </c>
    </row>
    <row r="7" spans="1:5" ht="24.75" customHeight="1">
      <c r="A7" s="60"/>
      <c r="B7" s="64" t="s">
        <v>71</v>
      </c>
      <c r="C7" s="61">
        <v>3500000</v>
      </c>
      <c r="D7" s="61">
        <v>1552554</v>
      </c>
      <c r="E7" s="70">
        <f t="shared" si="0"/>
        <v>0.4435868571428571</v>
      </c>
    </row>
    <row r="8" spans="1:5" ht="18" customHeight="1">
      <c r="A8" s="63">
        <v>2</v>
      </c>
      <c r="B8" s="1" t="s">
        <v>60</v>
      </c>
      <c r="C8" s="59">
        <v>35000</v>
      </c>
      <c r="D8" s="59">
        <v>20403</v>
      </c>
      <c r="E8" s="9">
        <f t="shared" si="0"/>
        <v>0.5829428571428571</v>
      </c>
    </row>
    <row r="9" spans="1:5" ht="18" customHeight="1">
      <c r="A9" s="63">
        <v>3</v>
      </c>
      <c r="B9" s="1" t="s">
        <v>59</v>
      </c>
      <c r="C9" s="59">
        <v>300000</v>
      </c>
      <c r="D9" s="59">
        <v>277851</v>
      </c>
      <c r="E9" s="9">
        <f t="shared" si="0"/>
        <v>0.92617</v>
      </c>
    </row>
    <row r="10" spans="1:5" ht="18" customHeight="1">
      <c r="A10" s="6" t="s">
        <v>10</v>
      </c>
      <c r="B10" s="77" t="s">
        <v>61</v>
      </c>
      <c r="C10" s="50">
        <f>SUM(C11,C12,C14,C15,C18,C19,C20,C21,C22)</f>
        <v>13448700</v>
      </c>
      <c r="D10" s="50">
        <f>SUM(D11,D12,D14,D15,D18,D19,D20,D21,D22)</f>
        <v>6129998</v>
      </c>
      <c r="E10" s="76">
        <f t="shared" si="0"/>
        <v>0.45580598868292105</v>
      </c>
    </row>
    <row r="11" spans="1:5" s="15" customFormat="1" ht="15.75" customHeight="1">
      <c r="A11" s="63">
        <v>1</v>
      </c>
      <c r="B11" s="1" t="s">
        <v>62</v>
      </c>
      <c r="C11" s="59">
        <v>700000</v>
      </c>
      <c r="D11" s="59">
        <v>333149</v>
      </c>
      <c r="E11" s="9">
        <f t="shared" si="0"/>
        <v>0.4759271428571429</v>
      </c>
    </row>
    <row r="12" spans="1:5" s="15" customFormat="1" ht="12.75">
      <c r="A12" s="63">
        <v>2</v>
      </c>
      <c r="B12" s="1" t="s">
        <v>63</v>
      </c>
      <c r="C12" s="59">
        <v>2500000</v>
      </c>
      <c r="D12" s="59">
        <v>1334285</v>
      </c>
      <c r="E12" s="9">
        <f t="shared" si="0"/>
        <v>0.533714</v>
      </c>
    </row>
    <row r="13" spans="1:5" s="15" customFormat="1" ht="12.75">
      <c r="A13" s="63"/>
      <c r="B13" s="1" t="s">
        <v>76</v>
      </c>
      <c r="C13" s="59">
        <v>1800000</v>
      </c>
      <c r="D13" s="59">
        <v>1061936</v>
      </c>
      <c r="E13" s="9">
        <f t="shared" si="0"/>
        <v>0.5899644444444444</v>
      </c>
    </row>
    <row r="14" spans="1:5" s="3" customFormat="1" ht="18" customHeight="1">
      <c r="A14" s="63">
        <v>3</v>
      </c>
      <c r="B14" s="1" t="s">
        <v>64</v>
      </c>
      <c r="C14" s="59">
        <v>155000</v>
      </c>
      <c r="D14" s="59">
        <v>75631</v>
      </c>
      <c r="E14" s="9">
        <f t="shared" si="0"/>
        <v>0.487941935483871</v>
      </c>
    </row>
    <row r="15" spans="1:5" s="21" customFormat="1" ht="18" customHeight="1">
      <c r="A15" s="63">
        <v>4</v>
      </c>
      <c r="B15" s="1" t="s">
        <v>72</v>
      </c>
      <c r="C15" s="59">
        <f>SUM(C16,C17)</f>
        <v>7900000</v>
      </c>
      <c r="D15" s="59">
        <f>SUM(D16,D17)</f>
        <v>3436946</v>
      </c>
      <c r="E15" s="9">
        <f t="shared" si="0"/>
        <v>0.43505645569620255</v>
      </c>
    </row>
    <row r="16" spans="1:5" s="3" customFormat="1" ht="12.75">
      <c r="A16" s="65"/>
      <c r="B16" s="60" t="s">
        <v>13</v>
      </c>
      <c r="C16" s="61">
        <v>6720000</v>
      </c>
      <c r="D16" s="53">
        <v>3110690</v>
      </c>
      <c r="E16" s="70">
        <f t="shared" si="0"/>
        <v>0.4629002976190476</v>
      </c>
    </row>
    <row r="17" spans="1:5" s="31" customFormat="1" ht="12.75">
      <c r="A17" s="65"/>
      <c r="B17" s="60" t="s">
        <v>73</v>
      </c>
      <c r="C17" s="61">
        <v>1180000</v>
      </c>
      <c r="D17" s="53">
        <v>326256</v>
      </c>
      <c r="E17" s="70">
        <f t="shared" si="0"/>
        <v>0.27648813559322033</v>
      </c>
    </row>
    <row r="18" spans="1:5" s="3" customFormat="1" ht="27" customHeight="1">
      <c r="A18" s="63">
        <v>5</v>
      </c>
      <c r="B18" s="73" t="s">
        <v>66</v>
      </c>
      <c r="C18" s="59">
        <v>1761700</v>
      </c>
      <c r="D18" s="59">
        <v>693423</v>
      </c>
      <c r="E18" s="9">
        <f t="shared" si="0"/>
        <v>0.3936101492876199</v>
      </c>
    </row>
    <row r="19" spans="1:5" s="15" customFormat="1" ht="18" customHeight="1">
      <c r="A19" s="63">
        <v>6</v>
      </c>
      <c r="B19" s="1" t="s">
        <v>67</v>
      </c>
      <c r="C19" s="59">
        <v>20000</v>
      </c>
      <c r="D19" s="59">
        <v>9829</v>
      </c>
      <c r="E19" s="9">
        <f t="shared" si="0"/>
        <v>0.49145</v>
      </c>
    </row>
    <row r="20" spans="1:5" s="3" customFormat="1" ht="18" customHeight="1">
      <c r="A20" s="63">
        <v>7</v>
      </c>
      <c r="B20" s="1" t="s">
        <v>17</v>
      </c>
      <c r="C20" s="59">
        <v>400000</v>
      </c>
      <c r="D20" s="59">
        <v>245226</v>
      </c>
      <c r="E20" s="9">
        <f t="shared" si="0"/>
        <v>0.613065</v>
      </c>
    </row>
    <row r="21" spans="1:5" s="3" customFormat="1" ht="18" customHeight="1">
      <c r="A21" s="63">
        <v>8</v>
      </c>
      <c r="B21" s="1" t="s">
        <v>74</v>
      </c>
      <c r="C21" s="59">
        <v>9000</v>
      </c>
      <c r="D21" s="59">
        <v>89</v>
      </c>
      <c r="E21" s="9">
        <f t="shared" si="0"/>
        <v>0.009888888888888888</v>
      </c>
    </row>
    <row r="22" spans="1:5" s="3" customFormat="1" ht="18" customHeight="1">
      <c r="A22" s="63">
        <v>9</v>
      </c>
      <c r="B22" s="1" t="s">
        <v>75</v>
      </c>
      <c r="C22" s="59">
        <v>3000</v>
      </c>
      <c r="D22" s="59">
        <v>1420</v>
      </c>
      <c r="E22" s="9">
        <f t="shared" si="0"/>
        <v>0.47333333333333333</v>
      </c>
    </row>
    <row r="23" spans="1:5" s="3" customFormat="1" ht="18" customHeight="1">
      <c r="A23" s="63">
        <v>10</v>
      </c>
      <c r="B23" s="1" t="s">
        <v>20</v>
      </c>
      <c r="C23" s="59">
        <f>C4-C10</f>
        <v>188300</v>
      </c>
      <c r="D23" s="59">
        <f>D4-D10</f>
        <v>619229</v>
      </c>
      <c r="E23" s="9">
        <f t="shared" si="0"/>
        <v>3.288523632501328</v>
      </c>
    </row>
    <row r="24" spans="1:5" s="3" customFormat="1" ht="18" customHeight="1">
      <c r="A24"/>
      <c r="B24"/>
      <c r="C24"/>
      <c r="D24"/>
      <c r="E24"/>
    </row>
    <row r="25" spans="1:5" s="3" customFormat="1" ht="18" customHeight="1">
      <c r="A25"/>
      <c r="B25"/>
      <c r="C25"/>
      <c r="D25"/>
      <c r="E25"/>
    </row>
    <row r="26" spans="1:5" s="3" customFormat="1" ht="18" customHeight="1">
      <c r="A26" s="97" t="s">
        <v>80</v>
      </c>
      <c r="B26" s="97"/>
      <c r="C26" s="97"/>
      <c r="D26" s="97"/>
      <c r="E26" s="97"/>
    </row>
    <row r="27" spans="1:5" s="3" customFormat="1" ht="18" customHeight="1">
      <c r="A27" s="74"/>
      <c r="B27" s="74"/>
      <c r="C27" s="74"/>
      <c r="D27" s="74"/>
      <c r="E27" s="74"/>
    </row>
    <row r="28" spans="1:5" s="21" customFormat="1" ht="27" customHeight="1">
      <c r="A28" s="66" t="s">
        <v>29</v>
      </c>
      <c r="B28" s="66"/>
      <c r="C28" s="78" t="s">
        <v>1</v>
      </c>
      <c r="D28" s="79" t="s">
        <v>31</v>
      </c>
      <c r="E28" s="74"/>
    </row>
    <row r="29" spans="1:5" s="21" customFormat="1" ht="18" customHeight="1">
      <c r="A29" s="66" t="s">
        <v>0</v>
      </c>
      <c r="B29" s="66"/>
      <c r="C29" s="75">
        <v>1347750.47</v>
      </c>
      <c r="D29" s="75">
        <v>197195</v>
      </c>
      <c r="E29" s="74"/>
    </row>
    <row r="30" spans="1:5" s="3" customFormat="1" ht="16.5" customHeight="1">
      <c r="A30" s="66" t="s">
        <v>69</v>
      </c>
      <c r="B30" s="66"/>
      <c r="C30" s="75">
        <v>260748.57</v>
      </c>
      <c r="D30" s="75">
        <v>0</v>
      </c>
      <c r="E30" s="74"/>
    </row>
  </sheetData>
  <mergeCells count="2">
    <mergeCell ref="A1:E1"/>
    <mergeCell ref="A26:E26"/>
  </mergeCells>
  <printOptions/>
  <pageMargins left="0.75" right="0.75" top="0.3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2009-08-10T08:06:33Z</cp:lastPrinted>
  <dcterms:created xsi:type="dcterms:W3CDTF">1997-02-26T13:46:56Z</dcterms:created>
  <dcterms:modified xsi:type="dcterms:W3CDTF">2009-08-10T08:09:26Z</dcterms:modified>
  <cp:category/>
  <cp:version/>
  <cp:contentType/>
  <cp:contentStatus/>
</cp:coreProperties>
</file>