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7"/>
  </bookViews>
  <sheets>
    <sheet name="Arkusz1" sheetId="1" r:id="rId1"/>
    <sheet name="Teatr Miejski" sheetId="2" r:id="rId2"/>
    <sheet name="Teatr Muzyczny" sheetId="3" r:id="rId3"/>
    <sheet name="Centrum Kultury" sheetId="4" r:id="rId4"/>
    <sheet name="Biblioteka" sheetId="5" r:id="rId5"/>
    <sheet name="Muzeum" sheetId="6" r:id="rId6"/>
    <sheet name="OPITU" sheetId="7" r:id="rId7"/>
    <sheet name="Pogotowie" sheetId="8" r:id="rId8"/>
  </sheets>
  <definedNames/>
  <calcPr fullCalcOnLoad="1"/>
</workbook>
</file>

<file path=xl/sharedStrings.xml><?xml version="1.0" encoding="utf-8"?>
<sst xmlns="http://schemas.openxmlformats.org/spreadsheetml/2006/main" count="318" uniqueCount="105">
  <si>
    <t>Należności</t>
  </si>
  <si>
    <t>OGÓŁEM</t>
  </si>
  <si>
    <t>Wyszczególnienie</t>
  </si>
  <si>
    <t>I</t>
  </si>
  <si>
    <t>Przychody ogółem, w tym:</t>
  </si>
  <si>
    <t>dotacja z budżetu, w tym:</t>
  </si>
  <si>
    <t>dotacja podmiotowa</t>
  </si>
  <si>
    <t>dotacja celowa na inwestycje</t>
  </si>
  <si>
    <t>przychody ze sprzedaży usług własnych</t>
  </si>
  <si>
    <t>pozostałe</t>
  </si>
  <si>
    <t>II</t>
  </si>
  <si>
    <t>Koszty działalności ogółem, w tym:</t>
  </si>
  <si>
    <t>Wynagrodzenia, w tym:</t>
  </si>
  <si>
    <t>osobowe</t>
  </si>
  <si>
    <t>Składki na ubezpieczenia społeczne i Fundusz Pracy</t>
  </si>
  <si>
    <t>Materiały i usługi, w tym:</t>
  </si>
  <si>
    <t>remonty</t>
  </si>
  <si>
    <t>Amortyzacja</t>
  </si>
  <si>
    <t>Zakupy inwestycyjne</t>
  </si>
  <si>
    <t>III</t>
  </si>
  <si>
    <t>Wynik finansowy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</si>
  <si>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</si>
  <si>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</si>
  <si>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</si>
  <si>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</si>
  <si>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</si>
  <si>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</si>
  <si>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 xml:space="preserve">wykonanie za 12 miesięcy w zł            </t>
  </si>
  <si>
    <t>WYSZCZEGÓLNIENIE</t>
  </si>
  <si>
    <t>Zobowiazania</t>
  </si>
  <si>
    <t>w tym wymagalne</t>
  </si>
  <si>
    <t>A</t>
  </si>
  <si>
    <t>Finansowane z dotacji z budżetu miasta (bez RD)</t>
  </si>
  <si>
    <t>B</t>
  </si>
  <si>
    <t>Finansowane z dotacji Rad Dzielnic</t>
  </si>
  <si>
    <t>C</t>
  </si>
  <si>
    <t>Finansowane z przychodów własnych jednostki</t>
  </si>
  <si>
    <t>honoraria</t>
  </si>
  <si>
    <t>Inne informacje (liczba premier)</t>
  </si>
  <si>
    <t>RD Mały Kack</t>
  </si>
  <si>
    <t>RD Śródmieście</t>
  </si>
  <si>
    <t>RD Wzg. Św. Maksymiliana</t>
  </si>
  <si>
    <t>bezosobowe</t>
  </si>
  <si>
    <t>Koszty rzeczowe, w tym:</t>
  </si>
  <si>
    <t>czasopisma</t>
  </si>
  <si>
    <t>Zakup zbiorów bibliotecznych</t>
  </si>
  <si>
    <t>Zakup środków trwałych i WNiP</t>
  </si>
  <si>
    <t>Koszty rzeczowe</t>
  </si>
  <si>
    <t>D</t>
  </si>
  <si>
    <t>honoraria, bezosobowe</t>
  </si>
  <si>
    <t>% wykonania</t>
  </si>
  <si>
    <t>Teatr Miejski im. Witolda Gombrowicza</t>
  </si>
  <si>
    <t>Centrum Kultury</t>
  </si>
  <si>
    <t>Miejska Biblioteka Publiczna</t>
  </si>
  <si>
    <t>Muzeum Miasta Gdyni</t>
  </si>
  <si>
    <t>OŚRODEK PROFILAKTYKI I TERAPII UZALEŻNIEŃ</t>
  </si>
  <si>
    <t>Przchody ze sprzedaży usług, w tym:</t>
  </si>
  <si>
    <t>Narodowego Funduszu Zdrowia</t>
  </si>
  <si>
    <t>Środki na wynagrodzenia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</si>
  <si>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</si>
  <si>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</si>
  <si>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</si>
  <si>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</si>
  <si>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</si>
  <si>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</si>
  <si>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</si>
  <si>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</si>
  <si>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</si>
  <si>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</si>
  <si>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</si>
  <si>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</si>
  <si>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Zobowiązania</t>
  </si>
  <si>
    <t>SP ZOZ MIEJSKA STACJA POGOTOWIA RATUNKOWEGO</t>
  </si>
  <si>
    <t>pozostałe przychody ze sprzedaży usług medycznych</t>
  </si>
  <si>
    <t>w tym kontrakty medyczne</t>
  </si>
  <si>
    <t>Wynagrodzenia,  w tym:</t>
  </si>
  <si>
    <t>umowy zlecenia</t>
  </si>
  <si>
    <t>Koszty finansowe</t>
  </si>
  <si>
    <t>Pozostałe koszty operacyjne</t>
  </si>
  <si>
    <t>Teatr Muzyczny im. Danuty Baduszkowej</t>
  </si>
  <si>
    <t>dotacja z budżetu województwa</t>
  </si>
  <si>
    <t>dotacja z budżetu gminy Gdynia</t>
  </si>
  <si>
    <t>przychody z działaności</t>
  </si>
  <si>
    <t>% kosztów finansowanych z dotacji z budżetu gminy Gdynia</t>
  </si>
  <si>
    <t>Inwestycje i zakupy inwestycyjne</t>
  </si>
  <si>
    <t>finansowane z dotacji z budżetu gminy Gdynia</t>
  </si>
  <si>
    <t>finansowane z dotacji z budżetu województwa</t>
  </si>
  <si>
    <t>Straty nadzwyczajne</t>
  </si>
  <si>
    <t>IV</t>
  </si>
  <si>
    <t>Zyski nadzwyczajne</t>
  </si>
  <si>
    <t xml:space="preserve">wykonanie za             12 miesięcy w zł            </t>
  </si>
  <si>
    <t>współfinansowany na podstawie porozumienia z Samorządem Województwa Pomorskiego w sprawie prowadzenia Teatru Muzycznego jako wspólnej instytucji kultury</t>
  </si>
  <si>
    <t>INFORMACJA, O KTÓREJ MOWA W ART. 197 PKT 1 USTAWY O FINANSACH PUBLICZNYCH ZA 2009 ROK</t>
  </si>
  <si>
    <t xml:space="preserve">plan po zmianach wg stanu na 31.12.2009r.w zł  </t>
  </si>
  <si>
    <t>STAN NALEŻNOŚCI I ZOBOWIĄZAŃ NA DZIEŃ 31.12.2009 R.</t>
  </si>
  <si>
    <t xml:space="preserve">plan po zmianach wg stanu na 31.12.2009 r.w zł  </t>
  </si>
  <si>
    <t>Materiały i usługi</t>
  </si>
  <si>
    <t>dotacja z Biblioteki Narodowej</t>
  </si>
  <si>
    <t>Finansowane z dotacji Biblioteki Narodowej</t>
  </si>
  <si>
    <t>Wydatki na inwestycje</t>
  </si>
  <si>
    <t>w tym: dotacja Urzędu Miasta Gdyni</t>
  </si>
  <si>
    <t>dotacja MKiDN</t>
  </si>
  <si>
    <t>dotacja Instytut Teatralny</t>
  </si>
  <si>
    <t>Finansowane z innych dotacji</t>
  </si>
  <si>
    <t>MKiDN, Instytut Teatralny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</si>
</sst>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6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7" fontId="1" fillId="0" borderId="1" xfId="19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vertical="center"/>
    </xf>
    <xf numFmtId="167" fontId="0" fillId="0" borderId="1" xfId="19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7" fontId="3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167" fontId="1" fillId="0" borderId="4" xfId="19" applyNumberFormat="1" applyFont="1" applyBorder="1" applyAlignment="1">
      <alignment/>
    </xf>
    <xf numFmtId="167" fontId="0" fillId="0" borderId="4" xfId="19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10" fontId="0" fillId="0" borderId="1" xfId="19" applyNumberFormat="1" applyFont="1" applyBorder="1" applyAlignment="1">
      <alignment/>
    </xf>
    <xf numFmtId="0" fontId="6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" sqref="A2"/>
    </sheetView>
  </sheetViews>
  <sheetFormatPr defaultColWidth="9.00390625" defaultRowHeight="12.75"/>
  <cols>
    <col min="8" max="8" width="6.875" style="0" customWidth="1"/>
    <col min="9" max="9" width="15.25390625" style="0" customWidth="1"/>
  </cols>
  <sheetData>
    <row r="1" spans="1:9" ht="323.25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</row>
    <row r="2" ht="30.75">
      <c r="A2" s="67"/>
    </row>
    <row r="3" ht="30.75">
      <c r="A3" s="67"/>
    </row>
    <row r="4" ht="30.75">
      <c r="A4" s="67"/>
    </row>
    <row r="5" ht="15.75">
      <c r="A5" s="68"/>
    </row>
    <row r="6" ht="15.75">
      <c r="A6" s="68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8">
      <selection activeCell="D44" sqref="D44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15" customHeight="1">
      <c r="A1" s="73"/>
      <c r="B1" s="73"/>
      <c r="C1" s="73"/>
      <c r="D1" s="73"/>
      <c r="E1" s="73"/>
    </row>
    <row r="2" spans="1:5" ht="27" customHeight="1">
      <c r="A2" s="74" t="s">
        <v>51</v>
      </c>
      <c r="B2" s="74"/>
      <c r="C2" s="74"/>
      <c r="D2" s="74"/>
      <c r="E2" s="74"/>
    </row>
    <row r="3" spans="1:5" ht="48" customHeight="1">
      <c r="A3" s="16" t="s">
        <v>24</v>
      </c>
      <c r="B3" s="14" t="s">
        <v>2</v>
      </c>
      <c r="C3" s="14" t="s">
        <v>93</v>
      </c>
      <c r="D3" s="56" t="s">
        <v>27</v>
      </c>
      <c r="E3" s="57" t="s">
        <v>50</v>
      </c>
    </row>
    <row r="4" spans="1:5" ht="16.5" customHeight="1">
      <c r="A4" s="3" t="s">
        <v>3</v>
      </c>
      <c r="B4" s="4" t="s">
        <v>4</v>
      </c>
      <c r="C4" s="30">
        <f>SUM(C5,C9,C10)</f>
        <v>5544554</v>
      </c>
      <c r="D4" s="30">
        <f>SUM(D5,D9,D10)</f>
        <v>5536236</v>
      </c>
      <c r="E4" s="36">
        <f>D4/C4</f>
        <v>0.9984997891624827</v>
      </c>
    </row>
    <row r="5" spans="1:5" ht="18" customHeight="1">
      <c r="A5" s="28">
        <v>1</v>
      </c>
      <c r="B5" s="33" t="s">
        <v>5</v>
      </c>
      <c r="C5" s="26">
        <f>SUM(C6:C8)</f>
        <v>4634240</v>
      </c>
      <c r="D5" s="26">
        <f>SUM(D6:D8)</f>
        <v>4634240</v>
      </c>
      <c r="E5" s="36">
        <f aca="true" t="shared" si="0" ref="E5:E38">D5/C5</f>
        <v>1</v>
      </c>
    </row>
    <row r="6" spans="1:5" ht="18" customHeight="1">
      <c r="A6" s="28"/>
      <c r="B6" s="33" t="s">
        <v>6</v>
      </c>
      <c r="C6" s="26">
        <v>4528000</v>
      </c>
      <c r="D6" s="26">
        <v>4528000</v>
      </c>
      <c r="E6" s="36">
        <f t="shared" si="0"/>
        <v>1</v>
      </c>
    </row>
    <row r="7" spans="1:5" ht="18" customHeight="1">
      <c r="A7" s="28"/>
      <c r="B7" s="33" t="s">
        <v>101</v>
      </c>
      <c r="C7" s="26">
        <v>100000</v>
      </c>
      <c r="D7" s="26">
        <v>100000</v>
      </c>
      <c r="E7" s="36"/>
    </row>
    <row r="8" spans="1:5" ht="18" customHeight="1">
      <c r="A8" s="28"/>
      <c r="B8" s="33" t="s">
        <v>102</v>
      </c>
      <c r="C8" s="26">
        <v>6240</v>
      </c>
      <c r="D8" s="26">
        <v>6240</v>
      </c>
      <c r="E8" s="36"/>
    </row>
    <row r="9" spans="1:5" ht="18" customHeight="1">
      <c r="A9" s="28">
        <v>2</v>
      </c>
      <c r="B9" s="33" t="s">
        <v>8</v>
      </c>
      <c r="C9" s="26">
        <v>900000</v>
      </c>
      <c r="D9" s="26">
        <v>887105</v>
      </c>
      <c r="E9" s="36">
        <f t="shared" si="0"/>
        <v>0.9856722222222222</v>
      </c>
    </row>
    <row r="10" spans="1:5" ht="18" customHeight="1">
      <c r="A10" s="28">
        <v>3</v>
      </c>
      <c r="B10" s="33" t="s">
        <v>9</v>
      </c>
      <c r="C10" s="26">
        <v>10314</v>
      </c>
      <c r="D10" s="26">
        <v>14891</v>
      </c>
      <c r="E10" s="36">
        <f t="shared" si="0"/>
        <v>1.44376575528408</v>
      </c>
    </row>
    <row r="11" spans="1:5" s="9" customFormat="1" ht="15.75" customHeight="1">
      <c r="A11" s="3" t="s">
        <v>10</v>
      </c>
      <c r="B11" s="4" t="s">
        <v>11</v>
      </c>
      <c r="C11" s="30">
        <f>SUM(C12,C22,C26)</f>
        <v>5549554</v>
      </c>
      <c r="D11" s="30">
        <f>SUM(D12,D22,D26)</f>
        <v>5537257</v>
      </c>
      <c r="E11" s="36">
        <f t="shared" si="0"/>
        <v>0.9977841462575191</v>
      </c>
    </row>
    <row r="12" spans="1:5" s="9" customFormat="1" ht="30" customHeight="1">
      <c r="A12" s="3" t="s">
        <v>31</v>
      </c>
      <c r="B12" s="59" t="s">
        <v>32</v>
      </c>
      <c r="C12" s="30">
        <f>SUM(C13,C16,C17,C18,C20,C21)</f>
        <v>4528000</v>
      </c>
      <c r="D12" s="30">
        <f>SUM(D13,D16,D17,D18,D20,D21)</f>
        <v>4528000</v>
      </c>
      <c r="E12" s="36">
        <f t="shared" si="0"/>
        <v>1</v>
      </c>
    </row>
    <row r="13" spans="1:5" s="2" customFormat="1" ht="18" customHeight="1">
      <c r="A13" s="28">
        <v>1</v>
      </c>
      <c r="B13" s="51" t="s">
        <v>12</v>
      </c>
      <c r="C13" s="26">
        <f>SUM(C14:C15)</f>
        <v>2656900</v>
      </c>
      <c r="D13" s="26">
        <f>SUM(D14:D15)</f>
        <v>2652923</v>
      </c>
      <c r="E13" s="36">
        <f t="shared" si="0"/>
        <v>0.9985031427603598</v>
      </c>
    </row>
    <row r="14" spans="1:5" s="11" customFormat="1" ht="18" customHeight="1">
      <c r="A14" s="40"/>
      <c r="B14" s="60" t="s">
        <v>13</v>
      </c>
      <c r="C14" s="23">
        <v>2056900</v>
      </c>
      <c r="D14" s="23">
        <v>2052923</v>
      </c>
      <c r="E14" s="36">
        <f t="shared" si="0"/>
        <v>0.9980665078516213</v>
      </c>
    </row>
    <row r="15" spans="1:5" s="11" customFormat="1" ht="18" customHeight="1">
      <c r="A15" s="40"/>
      <c r="B15" s="60" t="s">
        <v>42</v>
      </c>
      <c r="C15" s="23">
        <v>600000</v>
      </c>
      <c r="D15" s="23">
        <v>600000</v>
      </c>
      <c r="E15" s="36"/>
    </row>
    <row r="16" spans="1:5" s="2" customFormat="1" ht="25.5">
      <c r="A16" s="28">
        <v>2</v>
      </c>
      <c r="B16" s="39" t="s">
        <v>14</v>
      </c>
      <c r="C16" s="26">
        <v>386462</v>
      </c>
      <c r="D16" s="26">
        <v>385561</v>
      </c>
      <c r="E16" s="36">
        <f t="shared" si="0"/>
        <v>0.9976685935486542</v>
      </c>
    </row>
    <row r="17" spans="1:5" s="15" customFormat="1" ht="12.75">
      <c r="A17" s="28">
        <v>3</v>
      </c>
      <c r="B17" s="39" t="s">
        <v>26</v>
      </c>
      <c r="C17" s="26">
        <v>53192</v>
      </c>
      <c r="D17" s="26">
        <v>53192</v>
      </c>
      <c r="E17" s="36">
        <f t="shared" si="0"/>
        <v>1</v>
      </c>
    </row>
    <row r="18" spans="1:5" s="2" customFormat="1" ht="18" customHeight="1">
      <c r="A18" s="28">
        <v>6</v>
      </c>
      <c r="B18" s="51" t="s">
        <v>15</v>
      </c>
      <c r="C18" s="26">
        <v>1311446</v>
      </c>
      <c r="D18" s="26">
        <v>1316324</v>
      </c>
      <c r="E18" s="36">
        <f t="shared" si="0"/>
        <v>1.0037195584110974</v>
      </c>
    </row>
    <row r="19" spans="1:5" s="9" customFormat="1" ht="18" customHeight="1">
      <c r="A19" s="34"/>
      <c r="B19" s="60" t="s">
        <v>16</v>
      </c>
      <c r="C19" s="23">
        <v>10300</v>
      </c>
      <c r="D19" s="23">
        <v>10205</v>
      </c>
      <c r="E19" s="36">
        <f t="shared" si="0"/>
        <v>0.9907766990291262</v>
      </c>
    </row>
    <row r="20" spans="1:5" s="2" customFormat="1" ht="18" customHeight="1">
      <c r="A20" s="28">
        <v>7</v>
      </c>
      <c r="B20" s="39" t="s">
        <v>17</v>
      </c>
      <c r="C20" s="26">
        <v>120000</v>
      </c>
      <c r="D20" s="26">
        <v>120000</v>
      </c>
      <c r="E20" s="36">
        <f t="shared" si="0"/>
        <v>1</v>
      </c>
    </row>
    <row r="21" spans="1:5" s="2" customFormat="1" ht="18" customHeight="1" hidden="1">
      <c r="A21" s="28">
        <v>8</v>
      </c>
      <c r="B21" s="39" t="s">
        <v>18</v>
      </c>
      <c r="C21" s="26"/>
      <c r="D21" s="26"/>
      <c r="E21" s="36"/>
    </row>
    <row r="22" spans="1:5" s="2" customFormat="1" ht="18" customHeight="1">
      <c r="A22" s="3" t="s">
        <v>33</v>
      </c>
      <c r="B22" s="61" t="s">
        <v>103</v>
      </c>
      <c r="C22" s="26">
        <f>SUM(C23:C25)</f>
        <v>106240</v>
      </c>
      <c r="D22" s="26">
        <f>SUM(D23:D25)</f>
        <v>106240</v>
      </c>
      <c r="E22" s="36"/>
    </row>
    <row r="23" spans="1:5" s="2" customFormat="1" ht="18" customHeight="1">
      <c r="A23" s="28">
        <v>1</v>
      </c>
      <c r="B23" s="39" t="s">
        <v>104</v>
      </c>
      <c r="C23" s="26">
        <v>106240</v>
      </c>
      <c r="D23" s="26">
        <v>106240</v>
      </c>
      <c r="E23" s="36"/>
    </row>
    <row r="24" spans="1:5" s="2" customFormat="1" ht="18" customHeight="1" hidden="1">
      <c r="A24" s="28">
        <v>2</v>
      </c>
      <c r="B24" s="39"/>
      <c r="C24" s="26"/>
      <c r="D24" s="26"/>
      <c r="E24" s="36"/>
    </row>
    <row r="25" spans="1:5" s="2" customFormat="1" ht="18" customHeight="1" hidden="1">
      <c r="A25" s="28">
        <v>3</v>
      </c>
      <c r="B25" s="39"/>
      <c r="C25" s="26"/>
      <c r="D25" s="26"/>
      <c r="E25" s="36"/>
    </row>
    <row r="26" spans="1:5" s="2" customFormat="1" ht="24.75" customHeight="1">
      <c r="A26" s="3" t="s">
        <v>35</v>
      </c>
      <c r="B26" s="61" t="s">
        <v>36</v>
      </c>
      <c r="C26" s="26">
        <f>SUM(C27,C30,C31,C32,C34,C35)</f>
        <v>915314</v>
      </c>
      <c r="D26" s="26">
        <f>SUM(D27,D30,D31,D32,D34,D35)</f>
        <v>903017</v>
      </c>
      <c r="E26" s="36">
        <f t="shared" si="0"/>
        <v>0.9865652661272525</v>
      </c>
    </row>
    <row r="27" spans="1:5" s="2" customFormat="1" ht="18" customHeight="1">
      <c r="A27" s="28">
        <v>1</v>
      </c>
      <c r="B27" s="51" t="s">
        <v>12</v>
      </c>
      <c r="C27" s="26">
        <f>SUM(C28:C29)</f>
        <v>303760</v>
      </c>
      <c r="D27" s="26">
        <f>SUM(D28:D29)</f>
        <v>403962</v>
      </c>
      <c r="E27" s="36">
        <f t="shared" si="0"/>
        <v>1.3298722675796681</v>
      </c>
    </row>
    <row r="28" spans="1:5" s="11" customFormat="1" ht="18.75" customHeight="1">
      <c r="A28" s="40"/>
      <c r="B28" s="60" t="s">
        <v>13</v>
      </c>
      <c r="C28" s="23"/>
      <c r="D28" s="23"/>
      <c r="E28" s="36"/>
    </row>
    <row r="29" spans="1:5" s="11" customFormat="1" ht="18" customHeight="1">
      <c r="A29" s="40"/>
      <c r="B29" s="60" t="s">
        <v>37</v>
      </c>
      <c r="C29" s="23">
        <v>303760</v>
      </c>
      <c r="D29" s="23">
        <v>403962</v>
      </c>
      <c r="E29" s="36"/>
    </row>
    <row r="30" spans="1:5" s="2" customFormat="1" ht="25.5">
      <c r="A30" s="28">
        <v>2</v>
      </c>
      <c r="B30" s="39" t="s">
        <v>14</v>
      </c>
      <c r="C30" s="26"/>
      <c r="D30" s="26"/>
      <c r="E30" s="36"/>
    </row>
    <row r="31" spans="1:5" s="15" customFormat="1" ht="12.75">
      <c r="A31" s="28">
        <v>3</v>
      </c>
      <c r="B31" s="39" t="s">
        <v>26</v>
      </c>
      <c r="C31" s="23"/>
      <c r="D31" s="23"/>
      <c r="E31" s="36"/>
    </row>
    <row r="32" spans="1:5" s="2" customFormat="1" ht="18" customHeight="1">
      <c r="A32" s="28">
        <v>4</v>
      </c>
      <c r="B32" s="51" t="s">
        <v>15</v>
      </c>
      <c r="C32" s="26">
        <v>601554</v>
      </c>
      <c r="D32" s="26">
        <v>490009</v>
      </c>
      <c r="E32" s="36">
        <f t="shared" si="0"/>
        <v>0.8145719253799326</v>
      </c>
    </row>
    <row r="33" spans="1:5" s="9" customFormat="1" ht="18" customHeight="1">
      <c r="A33" s="34"/>
      <c r="B33" s="60" t="s">
        <v>16</v>
      </c>
      <c r="C33" s="26"/>
      <c r="D33" s="26"/>
      <c r="E33" s="36"/>
    </row>
    <row r="34" spans="1:5" s="2" customFormat="1" ht="18" customHeight="1">
      <c r="A34" s="28">
        <v>5</v>
      </c>
      <c r="B34" s="39" t="s">
        <v>17</v>
      </c>
      <c r="C34" s="26">
        <v>10000</v>
      </c>
      <c r="D34" s="26">
        <v>9046</v>
      </c>
      <c r="E34" s="36">
        <f t="shared" si="0"/>
        <v>0.9046</v>
      </c>
    </row>
    <row r="35" spans="1:5" s="2" customFormat="1" ht="18" customHeight="1">
      <c r="A35" s="28">
        <v>6</v>
      </c>
      <c r="B35" s="39" t="s">
        <v>18</v>
      </c>
      <c r="C35" s="26"/>
      <c r="D35" s="26"/>
      <c r="E35" s="36"/>
    </row>
    <row r="36" spans="1:5" s="13" customFormat="1" ht="18" customHeight="1">
      <c r="A36" s="62" t="s">
        <v>19</v>
      </c>
      <c r="B36" s="16" t="s">
        <v>20</v>
      </c>
      <c r="C36" s="63">
        <f>C4-C11</f>
        <v>-5000</v>
      </c>
      <c r="D36" s="63">
        <f>D4-D11</f>
        <v>-1021</v>
      </c>
      <c r="E36" s="36">
        <f t="shared" si="0"/>
        <v>0.2042</v>
      </c>
    </row>
    <row r="37" spans="1:5" s="2" customFormat="1" ht="25.5">
      <c r="A37" s="3" t="s">
        <v>88</v>
      </c>
      <c r="B37" s="59" t="s">
        <v>21</v>
      </c>
      <c r="C37" s="26">
        <v>54</v>
      </c>
      <c r="D37" s="26">
        <v>54</v>
      </c>
      <c r="E37" s="36">
        <f t="shared" si="0"/>
        <v>1</v>
      </c>
    </row>
    <row r="38" spans="1:5" s="2" customFormat="1" ht="18" customHeight="1">
      <c r="A38" s="3" t="s">
        <v>22</v>
      </c>
      <c r="B38" s="4" t="s">
        <v>38</v>
      </c>
      <c r="C38" s="26"/>
      <c r="D38" s="26"/>
      <c r="E38" s="36"/>
    </row>
    <row r="40" ht="12.75">
      <c r="A40" s="17" t="s">
        <v>94</v>
      </c>
    </row>
    <row r="42" spans="1:4" ht="12.75">
      <c r="A42" s="18" t="s">
        <v>28</v>
      </c>
      <c r="B42" s="19"/>
      <c r="C42" s="4" t="s">
        <v>1</v>
      </c>
      <c r="D42" s="22" t="s">
        <v>30</v>
      </c>
    </row>
    <row r="43" spans="1:4" ht="12.75">
      <c r="A43" s="20" t="s">
        <v>0</v>
      </c>
      <c r="B43" s="19"/>
      <c r="C43" s="12">
        <v>50655</v>
      </c>
      <c r="D43" s="12">
        <v>49295</v>
      </c>
    </row>
    <row r="44" spans="1:4" ht="12.75">
      <c r="A44" s="21" t="s">
        <v>29</v>
      </c>
      <c r="B44" s="19"/>
      <c r="C44" s="12">
        <v>34513</v>
      </c>
      <c r="D44" s="12">
        <v>0</v>
      </c>
    </row>
  </sheetData>
  <mergeCells count="2">
    <mergeCell ref="A1:E1"/>
    <mergeCell ref="A2:E2"/>
  </mergeCells>
  <printOptions/>
  <pageMargins left="0.75" right="0.75" top="0.4" bottom="0.43" header="0.2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30" sqref="C30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4.00390625" style="0" customWidth="1"/>
    <col min="5" max="5" width="10.00390625" style="0" customWidth="1"/>
  </cols>
  <sheetData>
    <row r="1" spans="1:5" ht="27" customHeight="1">
      <c r="A1" s="75" t="s">
        <v>79</v>
      </c>
      <c r="B1" s="75"/>
      <c r="C1" s="75"/>
      <c r="D1" s="75"/>
      <c r="E1" s="75"/>
    </row>
    <row r="2" spans="1:5" ht="27" customHeight="1">
      <c r="A2" s="76" t="s">
        <v>91</v>
      </c>
      <c r="B2" s="76"/>
      <c r="C2" s="76"/>
      <c r="D2" s="76"/>
      <c r="E2" s="76"/>
    </row>
    <row r="3" spans="1:5" ht="52.5" customHeight="1">
      <c r="A3" s="16" t="s">
        <v>24</v>
      </c>
      <c r="B3" s="14" t="s">
        <v>2</v>
      </c>
      <c r="C3" s="14" t="s">
        <v>93</v>
      </c>
      <c r="D3" s="56" t="s">
        <v>27</v>
      </c>
      <c r="E3" s="57" t="s">
        <v>50</v>
      </c>
    </row>
    <row r="4" spans="1:5" ht="16.5" customHeight="1">
      <c r="A4" s="3" t="s">
        <v>3</v>
      </c>
      <c r="B4" s="4" t="s">
        <v>4</v>
      </c>
      <c r="C4" s="30">
        <f>SUM(C5:C7)</f>
        <v>0</v>
      </c>
      <c r="D4" s="30">
        <f>SUM(D5:D7)</f>
        <v>0</v>
      </c>
      <c r="E4" s="36" t="e">
        <f>D4/C4</f>
        <v>#DIV/0!</v>
      </c>
    </row>
    <row r="5" spans="1:5" ht="18" customHeight="1">
      <c r="A5" s="28">
        <v>1</v>
      </c>
      <c r="B5" s="33" t="s">
        <v>80</v>
      </c>
      <c r="C5" s="26"/>
      <c r="D5" s="26"/>
      <c r="E5" s="36" t="e">
        <f>D5/C5</f>
        <v>#DIV/0!</v>
      </c>
    </row>
    <row r="6" spans="1:5" ht="18" customHeight="1">
      <c r="A6" s="28">
        <v>2</v>
      </c>
      <c r="B6" s="33" t="s">
        <v>81</v>
      </c>
      <c r="C6" s="26"/>
      <c r="D6" s="26"/>
      <c r="E6" s="36" t="e">
        <f>D6/C6</f>
        <v>#DIV/0!</v>
      </c>
    </row>
    <row r="7" spans="1:5" ht="18" customHeight="1">
      <c r="A7" s="28">
        <v>3</v>
      </c>
      <c r="B7" s="33" t="s">
        <v>82</v>
      </c>
      <c r="C7" s="26"/>
      <c r="D7" s="26"/>
      <c r="E7" s="36" t="e">
        <f aca="true" t="shared" si="0" ref="E7:E16">D7/C7</f>
        <v>#DIV/0!</v>
      </c>
    </row>
    <row r="8" spans="1:5" s="9" customFormat="1" ht="15.75" customHeight="1">
      <c r="A8" s="3" t="s">
        <v>10</v>
      </c>
      <c r="B8" s="4" t="s">
        <v>11</v>
      </c>
      <c r="C8" s="30">
        <f>SUM(C16:C16,C13:C14,C9)</f>
        <v>0</v>
      </c>
      <c r="D8" s="30">
        <f>SUM(D16:D16,D13:D14,D9)</f>
        <v>0</v>
      </c>
      <c r="E8" s="36" t="e">
        <f t="shared" si="0"/>
        <v>#DIV/0!</v>
      </c>
    </row>
    <row r="9" spans="1:5" s="2" customFormat="1" ht="18" customHeight="1">
      <c r="A9" s="28">
        <v>1</v>
      </c>
      <c r="B9" s="51" t="s">
        <v>12</v>
      </c>
      <c r="C9" s="26">
        <f>SUM(C10:C12)</f>
        <v>0</v>
      </c>
      <c r="D9" s="26">
        <f>SUM(D10:D12)</f>
        <v>0</v>
      </c>
      <c r="E9" s="36" t="e">
        <f t="shared" si="0"/>
        <v>#DIV/0!</v>
      </c>
    </row>
    <row r="10" spans="1:5" s="38" customFormat="1" ht="18" customHeight="1">
      <c r="A10" s="40"/>
      <c r="B10" s="60" t="s">
        <v>13</v>
      </c>
      <c r="C10" s="23"/>
      <c r="D10" s="23"/>
      <c r="E10" s="41" t="e">
        <f t="shared" si="0"/>
        <v>#DIV/0!</v>
      </c>
    </row>
    <row r="11" spans="1:5" s="38" customFormat="1" ht="18" customHeight="1">
      <c r="A11" s="40"/>
      <c r="B11" s="60" t="s">
        <v>42</v>
      </c>
      <c r="C11" s="23"/>
      <c r="D11" s="23"/>
      <c r="E11" s="41" t="e">
        <f t="shared" si="0"/>
        <v>#DIV/0!</v>
      </c>
    </row>
    <row r="12" spans="1:5" s="25" customFormat="1" ht="18" customHeight="1">
      <c r="A12" s="40"/>
      <c r="B12" s="25" t="s">
        <v>37</v>
      </c>
      <c r="C12" s="23"/>
      <c r="D12" s="23"/>
      <c r="E12" s="41" t="e">
        <f t="shared" si="0"/>
        <v>#DIV/0!</v>
      </c>
    </row>
    <row r="13" spans="1:5" s="2" customFormat="1" ht="25.5">
      <c r="A13" s="28">
        <v>2</v>
      </c>
      <c r="B13" s="39" t="s">
        <v>14</v>
      </c>
      <c r="C13" s="26"/>
      <c r="D13" s="26"/>
      <c r="E13" s="36" t="e">
        <f t="shared" si="0"/>
        <v>#DIV/0!</v>
      </c>
    </row>
    <row r="14" spans="1:5" s="2" customFormat="1" ht="18" customHeight="1">
      <c r="A14" s="28">
        <v>3</v>
      </c>
      <c r="B14" s="51" t="s">
        <v>15</v>
      </c>
      <c r="C14" s="26"/>
      <c r="D14" s="26"/>
      <c r="E14" s="36" t="e">
        <f t="shared" si="0"/>
        <v>#DIV/0!</v>
      </c>
    </row>
    <row r="15" spans="1:5" s="9" customFormat="1" ht="18" customHeight="1">
      <c r="A15" s="34"/>
      <c r="B15" s="60" t="s">
        <v>16</v>
      </c>
      <c r="C15" s="23"/>
      <c r="D15" s="23"/>
      <c r="E15" s="36" t="e">
        <f t="shared" si="0"/>
        <v>#DIV/0!</v>
      </c>
    </row>
    <row r="16" spans="1:5" s="2" customFormat="1" ht="18" customHeight="1">
      <c r="A16" s="28">
        <v>4</v>
      </c>
      <c r="B16" s="39" t="s">
        <v>17</v>
      </c>
      <c r="C16" s="26"/>
      <c r="D16" s="26"/>
      <c r="E16" s="36" t="e">
        <f t="shared" si="0"/>
        <v>#DIV/0!</v>
      </c>
    </row>
    <row r="17" spans="1:5" s="13" customFormat="1" ht="18" customHeight="1">
      <c r="A17" s="62" t="s">
        <v>19</v>
      </c>
      <c r="B17" s="16" t="s">
        <v>20</v>
      </c>
      <c r="C17" s="63">
        <f>C4-C8</f>
        <v>0</v>
      </c>
      <c r="D17" s="63">
        <f>D4-D8</f>
        <v>0</v>
      </c>
      <c r="E17" s="36"/>
    </row>
    <row r="18" spans="1:5" s="2" customFormat="1" ht="25.5">
      <c r="A18" s="3" t="s">
        <v>88</v>
      </c>
      <c r="B18" s="59" t="s">
        <v>83</v>
      </c>
      <c r="C18" s="64" t="e">
        <f>C6/C8</f>
        <v>#DIV/0!</v>
      </c>
      <c r="D18" s="64" t="e">
        <f>D6/D8</f>
        <v>#DIV/0!</v>
      </c>
      <c r="E18" s="36" t="e">
        <f>D18/C18</f>
        <v>#DIV/0!</v>
      </c>
    </row>
    <row r="19" spans="1:5" s="2" customFormat="1" ht="18" customHeight="1" hidden="1">
      <c r="A19" s="7" t="s">
        <v>22</v>
      </c>
      <c r="B19" s="8" t="s">
        <v>38</v>
      </c>
      <c r="C19" s="10">
        <v>3</v>
      </c>
      <c r="D19" s="10">
        <v>3</v>
      </c>
      <c r="E19" s="6">
        <f>D19/C19</f>
        <v>1</v>
      </c>
    </row>
    <row r="22" spans="1:5" s="17" customFormat="1" ht="18.75" customHeight="1">
      <c r="A22" s="4" t="s">
        <v>84</v>
      </c>
      <c r="B22" s="4"/>
      <c r="C22" s="5">
        <f>SUM(C23:C24)</f>
        <v>0</v>
      </c>
      <c r="D22" s="5">
        <f>SUM(D23:D24)</f>
        <v>0</v>
      </c>
      <c r="E22" s="31" t="e">
        <f>D22/C22</f>
        <v>#DIV/0!</v>
      </c>
    </row>
    <row r="23" spans="1:5" ht="18.75" customHeight="1">
      <c r="A23" s="1" t="s">
        <v>86</v>
      </c>
      <c r="B23" s="1"/>
      <c r="C23" s="10"/>
      <c r="D23" s="10"/>
      <c r="E23" s="6" t="e">
        <f>D23/C23</f>
        <v>#DIV/0!</v>
      </c>
    </row>
    <row r="24" spans="1:5" ht="18.75" customHeight="1">
      <c r="A24" s="1" t="s">
        <v>85</v>
      </c>
      <c r="B24" s="1"/>
      <c r="C24" s="10"/>
      <c r="D24" s="10"/>
      <c r="E24" s="6" t="e">
        <f>D24/C24</f>
        <v>#DIV/0!</v>
      </c>
    </row>
    <row r="26" ht="12.75">
      <c r="A26" s="17" t="s">
        <v>94</v>
      </c>
    </row>
    <row r="27" ht="6" customHeight="1"/>
    <row r="28" spans="1:4" ht="25.5" customHeight="1">
      <c r="A28" s="18" t="s">
        <v>28</v>
      </c>
      <c r="B28" s="19"/>
      <c r="C28" s="4" t="s">
        <v>1</v>
      </c>
      <c r="D28" s="65" t="s">
        <v>30</v>
      </c>
    </row>
    <row r="29" spans="1:4" ht="18.75" customHeight="1">
      <c r="A29" s="20" t="s">
        <v>0</v>
      </c>
      <c r="B29" s="19"/>
      <c r="C29" s="12"/>
      <c r="D29" s="12"/>
    </row>
    <row r="30" spans="1:4" ht="18.75" customHeight="1">
      <c r="A30" s="21" t="s">
        <v>29</v>
      </c>
      <c r="B30" s="19"/>
      <c r="C30" s="12"/>
      <c r="D30" s="12">
        <v>0</v>
      </c>
    </row>
  </sheetData>
  <mergeCells count="2">
    <mergeCell ref="A1:E1"/>
    <mergeCell ref="A2:E2"/>
  </mergeCells>
  <printOptions/>
  <pageMargins left="0.75" right="0.75" top="1.02" bottom="0.43" header="0.2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5">
      <selection activeCell="E19" sqref="E19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15" customHeight="1">
      <c r="A1" s="73"/>
      <c r="B1" s="73"/>
      <c r="C1" s="73"/>
      <c r="D1" s="73"/>
      <c r="E1" s="73"/>
    </row>
    <row r="2" spans="1:5" ht="27" customHeight="1">
      <c r="A2" s="74" t="s">
        <v>52</v>
      </c>
      <c r="B2" s="74"/>
      <c r="C2" s="74"/>
      <c r="D2" s="74"/>
      <c r="E2" s="74"/>
    </row>
    <row r="3" spans="1:5" ht="52.5" customHeight="1">
      <c r="A3" s="16" t="s">
        <v>24</v>
      </c>
      <c r="B3" s="14" t="s">
        <v>2</v>
      </c>
      <c r="C3" s="14" t="s">
        <v>93</v>
      </c>
      <c r="D3" s="56" t="s">
        <v>27</v>
      </c>
      <c r="E3" s="57" t="s">
        <v>50</v>
      </c>
    </row>
    <row r="4" spans="1:5" ht="16.5" customHeight="1">
      <c r="A4" s="3" t="s">
        <v>3</v>
      </c>
      <c r="B4" s="4" t="s">
        <v>4</v>
      </c>
      <c r="C4" s="30">
        <f>SUM(C5,C9,C10)</f>
        <v>4229807</v>
      </c>
      <c r="D4" s="30">
        <f>SUM(D5,D9,D10)</f>
        <v>4268986</v>
      </c>
      <c r="E4" s="36">
        <f>D4/C4</f>
        <v>1.009262597560598</v>
      </c>
    </row>
    <row r="5" spans="1:5" ht="18" customHeight="1">
      <c r="A5" s="28">
        <v>1</v>
      </c>
      <c r="B5" s="33" t="s">
        <v>5</v>
      </c>
      <c r="C5" s="26">
        <f>SUM(C6:C8)</f>
        <v>4099807</v>
      </c>
      <c r="D5" s="26">
        <f>SUM(D6:D8)</f>
        <v>4099807</v>
      </c>
      <c r="E5" s="36">
        <f aca="true" t="shared" si="0" ref="E5:E31">D5/C5</f>
        <v>1</v>
      </c>
    </row>
    <row r="6" spans="1:5" ht="18" customHeight="1">
      <c r="A6" s="28"/>
      <c r="B6" s="33" t="s">
        <v>6</v>
      </c>
      <c r="C6" s="26">
        <v>4008900</v>
      </c>
      <c r="D6" s="26">
        <v>4008900</v>
      </c>
      <c r="E6" s="36">
        <f t="shared" si="0"/>
        <v>1</v>
      </c>
    </row>
    <row r="7" spans="1:5" ht="18" customHeight="1">
      <c r="A7" s="28"/>
      <c r="B7" s="33" t="s">
        <v>7</v>
      </c>
      <c r="C7" s="26">
        <v>80100</v>
      </c>
      <c r="D7" s="26">
        <v>80100</v>
      </c>
      <c r="E7" s="36">
        <f t="shared" si="0"/>
        <v>1</v>
      </c>
    </row>
    <row r="8" spans="1:5" ht="18" customHeight="1">
      <c r="A8" s="28"/>
      <c r="B8" s="33" t="s">
        <v>25</v>
      </c>
      <c r="C8" s="26">
        <v>10807</v>
      </c>
      <c r="D8" s="26">
        <v>10807</v>
      </c>
      <c r="E8" s="36">
        <f t="shared" si="0"/>
        <v>1</v>
      </c>
    </row>
    <row r="9" spans="1:5" ht="18" customHeight="1">
      <c r="A9" s="28">
        <v>2</v>
      </c>
      <c r="B9" s="33" t="s">
        <v>8</v>
      </c>
      <c r="C9" s="26">
        <v>130000</v>
      </c>
      <c r="D9" s="26">
        <v>169179</v>
      </c>
      <c r="E9" s="36">
        <f t="shared" si="0"/>
        <v>1.301376923076923</v>
      </c>
    </row>
    <row r="10" spans="1:5" ht="18" customHeight="1">
      <c r="A10" s="28">
        <v>3</v>
      </c>
      <c r="B10" s="33" t="s">
        <v>9</v>
      </c>
      <c r="C10" s="26"/>
      <c r="D10" s="26"/>
      <c r="E10" s="36"/>
    </row>
    <row r="11" spans="1:7" s="9" customFormat="1" ht="15.75" customHeight="1">
      <c r="A11" s="3" t="s">
        <v>10</v>
      </c>
      <c r="B11" s="4" t="s">
        <v>11</v>
      </c>
      <c r="C11" s="30">
        <f>SUM(C12,C21,C25)</f>
        <v>4289807</v>
      </c>
      <c r="D11" s="30">
        <f>SUM(D12,D21,D25)</f>
        <v>4283430</v>
      </c>
      <c r="E11" s="36">
        <f t="shared" si="0"/>
        <v>0.9985134529362276</v>
      </c>
      <c r="G11" s="70">
        <f>C11-4289807</f>
        <v>0</v>
      </c>
    </row>
    <row r="12" spans="1:5" s="9" customFormat="1" ht="30" customHeight="1">
      <c r="A12" s="3" t="s">
        <v>31</v>
      </c>
      <c r="B12" s="59" t="s">
        <v>32</v>
      </c>
      <c r="C12" s="30">
        <f>SUM(C13,C15,C16,C17,C19,C20)</f>
        <v>4089000</v>
      </c>
      <c r="D12" s="30">
        <f>SUM(D13,D15,D16,D17,D19,D20)</f>
        <v>4089000</v>
      </c>
      <c r="E12" s="36">
        <f t="shared" si="0"/>
        <v>1</v>
      </c>
    </row>
    <row r="13" spans="1:5" s="2" customFormat="1" ht="18" customHeight="1">
      <c r="A13" s="28">
        <v>1</v>
      </c>
      <c r="B13" s="51" t="s">
        <v>12</v>
      </c>
      <c r="C13" s="26">
        <v>893000</v>
      </c>
      <c r="D13" s="26">
        <v>985042</v>
      </c>
      <c r="E13" s="36">
        <f t="shared" si="0"/>
        <v>1.1030705487122061</v>
      </c>
    </row>
    <row r="14" spans="1:5" s="11" customFormat="1" ht="18" customHeight="1">
      <c r="A14" s="40"/>
      <c r="B14" s="60" t="s">
        <v>13</v>
      </c>
      <c r="C14" s="23">
        <v>401962</v>
      </c>
      <c r="D14" s="23">
        <v>405905</v>
      </c>
      <c r="E14" s="36">
        <f t="shared" si="0"/>
        <v>1.0098093849667382</v>
      </c>
    </row>
    <row r="15" spans="1:5" s="2" customFormat="1" ht="25.5">
      <c r="A15" s="28">
        <v>2</v>
      </c>
      <c r="B15" s="39" t="s">
        <v>14</v>
      </c>
      <c r="C15" s="26">
        <v>76491</v>
      </c>
      <c r="D15" s="26">
        <v>84337</v>
      </c>
      <c r="E15" s="36">
        <f t="shared" si="0"/>
        <v>1.1025741590513918</v>
      </c>
    </row>
    <row r="16" spans="1:5" s="15" customFormat="1" ht="12.75">
      <c r="A16" s="28">
        <v>3</v>
      </c>
      <c r="B16" s="39" t="s">
        <v>26</v>
      </c>
      <c r="C16" s="23">
        <v>9820</v>
      </c>
      <c r="D16" s="23">
        <v>9240</v>
      </c>
      <c r="E16" s="36">
        <f t="shared" si="0"/>
        <v>0.9409368635437881</v>
      </c>
    </row>
    <row r="17" spans="1:5" s="2" customFormat="1" ht="18" customHeight="1">
      <c r="A17" s="28">
        <v>4</v>
      </c>
      <c r="B17" s="51" t="s">
        <v>96</v>
      </c>
      <c r="C17" s="26">
        <v>3029589</v>
      </c>
      <c r="D17" s="26">
        <v>2930281</v>
      </c>
      <c r="E17" s="36">
        <f t="shared" si="0"/>
        <v>0.9672206361985074</v>
      </c>
    </row>
    <row r="18" spans="1:5" s="9" customFormat="1" ht="18" customHeight="1" hidden="1">
      <c r="A18" s="34"/>
      <c r="B18" s="60" t="s">
        <v>16</v>
      </c>
      <c r="C18" s="26"/>
      <c r="D18" s="26"/>
      <c r="E18" s="36"/>
    </row>
    <row r="19" spans="1:5" s="2" customFormat="1" ht="18" customHeight="1">
      <c r="A19" s="28">
        <v>5</v>
      </c>
      <c r="B19" s="39" t="s">
        <v>17</v>
      </c>
      <c r="C19" s="26"/>
      <c r="D19" s="26"/>
      <c r="E19" s="36"/>
    </row>
    <row r="20" spans="1:5" s="2" customFormat="1" ht="18" customHeight="1">
      <c r="A20" s="28">
        <v>6</v>
      </c>
      <c r="B20" s="39" t="s">
        <v>18</v>
      </c>
      <c r="C20" s="26">
        <v>80100</v>
      </c>
      <c r="D20" s="26">
        <v>80100</v>
      </c>
      <c r="E20" s="36">
        <f t="shared" si="0"/>
        <v>1</v>
      </c>
    </row>
    <row r="21" spans="1:5" s="2" customFormat="1" ht="18" customHeight="1">
      <c r="A21" s="3" t="s">
        <v>33</v>
      </c>
      <c r="B21" s="61" t="s">
        <v>34</v>
      </c>
      <c r="C21" s="26">
        <f>SUM(C22:C24)</f>
        <v>10807</v>
      </c>
      <c r="D21" s="26">
        <f>SUM(D22:D24)</f>
        <v>10807</v>
      </c>
      <c r="E21" s="36">
        <f t="shared" si="0"/>
        <v>1</v>
      </c>
    </row>
    <row r="22" spans="1:5" s="2" customFormat="1" ht="18" customHeight="1">
      <c r="A22" s="28">
        <v>1</v>
      </c>
      <c r="B22" s="39" t="s">
        <v>39</v>
      </c>
      <c r="C22" s="26">
        <v>6007</v>
      </c>
      <c r="D22" s="26">
        <v>6007</v>
      </c>
      <c r="E22" s="36">
        <f t="shared" si="0"/>
        <v>1</v>
      </c>
    </row>
    <row r="23" spans="1:5" s="2" customFormat="1" ht="18" customHeight="1">
      <c r="A23" s="28">
        <v>2</v>
      </c>
      <c r="B23" s="39" t="s">
        <v>40</v>
      </c>
      <c r="C23" s="26">
        <v>4800</v>
      </c>
      <c r="D23" s="26">
        <v>4800</v>
      </c>
      <c r="E23" s="36">
        <f t="shared" si="0"/>
        <v>1</v>
      </c>
    </row>
    <row r="24" spans="1:5" s="2" customFormat="1" ht="18" customHeight="1" hidden="1">
      <c r="A24" s="28">
        <v>3</v>
      </c>
      <c r="B24" s="39" t="s">
        <v>41</v>
      </c>
      <c r="C24" s="26"/>
      <c r="D24" s="26"/>
      <c r="E24" s="36" t="e">
        <f t="shared" si="0"/>
        <v>#DIV/0!</v>
      </c>
    </row>
    <row r="25" spans="1:5" s="17" customFormat="1" ht="28.5" customHeight="1">
      <c r="A25" s="3" t="s">
        <v>35</v>
      </c>
      <c r="B25" s="61" t="s">
        <v>36</v>
      </c>
      <c r="C25" s="26">
        <f>SUM(C26,C28,C29)</f>
        <v>190000</v>
      </c>
      <c r="D25" s="26">
        <f>SUM(D26,D28,D29)</f>
        <v>183623</v>
      </c>
      <c r="E25" s="36">
        <f t="shared" si="0"/>
        <v>0.9664368421052631</v>
      </c>
    </row>
    <row r="26" spans="1:5" s="17" customFormat="1" ht="18" customHeight="1">
      <c r="A26" s="28">
        <v>1</v>
      </c>
      <c r="B26" s="51" t="s">
        <v>15</v>
      </c>
      <c r="C26" s="26">
        <v>130000</v>
      </c>
      <c r="D26" s="26">
        <v>112212</v>
      </c>
      <c r="E26" s="36">
        <f t="shared" si="0"/>
        <v>0.8631692307692308</v>
      </c>
    </row>
    <row r="27" spans="1:5" s="27" customFormat="1" ht="18" customHeight="1">
      <c r="A27" s="34"/>
      <c r="B27" s="60" t="s">
        <v>16</v>
      </c>
      <c r="C27" s="26"/>
      <c r="D27" s="26"/>
      <c r="E27" s="36"/>
    </row>
    <row r="28" spans="1:5" s="17" customFormat="1" ht="18" customHeight="1">
      <c r="A28" s="28">
        <v>2</v>
      </c>
      <c r="B28" s="39" t="s">
        <v>17</v>
      </c>
      <c r="C28" s="26">
        <v>60000</v>
      </c>
      <c r="D28" s="26">
        <v>71411</v>
      </c>
      <c r="E28" s="36"/>
    </row>
    <row r="29" spans="1:5" s="17" customFormat="1" ht="18" customHeight="1">
      <c r="A29" s="28">
        <v>3</v>
      </c>
      <c r="B29" s="39" t="s">
        <v>18</v>
      </c>
      <c r="C29" s="26"/>
      <c r="D29" s="26"/>
      <c r="E29" s="36"/>
    </row>
    <row r="30" spans="1:5" s="71" customFormat="1" ht="18" customHeight="1">
      <c r="A30" s="62" t="s">
        <v>19</v>
      </c>
      <c r="B30" s="16" t="s">
        <v>20</v>
      </c>
      <c r="C30" s="63">
        <f>C4-C11</f>
        <v>-60000</v>
      </c>
      <c r="D30" s="63">
        <f>D4-D11</f>
        <v>-14444</v>
      </c>
      <c r="E30" s="36">
        <f t="shared" si="0"/>
        <v>0.24073333333333333</v>
      </c>
    </row>
    <row r="31" spans="1:5" s="2" customFormat="1" ht="25.5">
      <c r="A31" s="3" t="s">
        <v>88</v>
      </c>
      <c r="B31" s="59" t="s">
        <v>21</v>
      </c>
      <c r="C31" s="66">
        <v>9</v>
      </c>
      <c r="D31" s="66">
        <v>9</v>
      </c>
      <c r="E31" s="36">
        <f t="shared" si="0"/>
        <v>1</v>
      </c>
    </row>
    <row r="32" spans="1:5" s="2" customFormat="1" ht="18" customHeight="1" hidden="1">
      <c r="A32" s="7" t="s">
        <v>22</v>
      </c>
      <c r="B32" s="8" t="s">
        <v>23</v>
      </c>
      <c r="C32" s="10"/>
      <c r="D32" s="10"/>
      <c r="E32" s="6"/>
    </row>
    <row r="34" ht="12.75">
      <c r="A34" s="17" t="s">
        <v>94</v>
      </c>
    </row>
    <row r="36" spans="1:4" ht="12.75">
      <c r="A36" s="18" t="s">
        <v>28</v>
      </c>
      <c r="B36" s="19"/>
      <c r="C36" s="4" t="s">
        <v>1</v>
      </c>
      <c r="D36" s="22" t="s">
        <v>30</v>
      </c>
    </row>
    <row r="37" spans="1:4" ht="12.75">
      <c r="A37" s="20" t="s">
        <v>0</v>
      </c>
      <c r="B37" s="19"/>
      <c r="C37" s="24">
        <v>3751.98</v>
      </c>
      <c r="D37" s="1"/>
    </row>
    <row r="38" spans="1:4" ht="12.75">
      <c r="A38" s="21" t="s">
        <v>29</v>
      </c>
      <c r="B38" s="19"/>
      <c r="C38" s="24">
        <v>94683.58</v>
      </c>
      <c r="D38" s="1"/>
    </row>
  </sheetData>
  <mergeCells count="2">
    <mergeCell ref="A1:E1"/>
    <mergeCell ref="A2:E2"/>
  </mergeCells>
  <printOptions/>
  <pageMargins left="0.75" right="0.75" top="0.5" bottom="0.4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9">
      <selection activeCell="B9" sqref="B9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15" customHeight="1">
      <c r="A1" s="73"/>
      <c r="B1" s="73"/>
      <c r="C1" s="73"/>
      <c r="D1" s="73"/>
      <c r="E1" s="73"/>
    </row>
    <row r="2" spans="1:5" ht="27" customHeight="1">
      <c r="A2" s="74" t="s">
        <v>53</v>
      </c>
      <c r="B2" s="74"/>
      <c r="C2" s="74"/>
      <c r="D2" s="74"/>
      <c r="E2" s="74"/>
    </row>
    <row r="3" spans="1:5" ht="51.75" customHeight="1">
      <c r="A3" s="16" t="s">
        <v>24</v>
      </c>
      <c r="B3" s="14" t="s">
        <v>2</v>
      </c>
      <c r="C3" s="14" t="s">
        <v>93</v>
      </c>
      <c r="D3" s="56" t="s">
        <v>27</v>
      </c>
      <c r="E3" s="57" t="s">
        <v>50</v>
      </c>
    </row>
    <row r="4" spans="1:5" ht="16.5" customHeight="1">
      <c r="A4" s="3" t="s">
        <v>3</v>
      </c>
      <c r="B4" s="4" t="s">
        <v>4</v>
      </c>
      <c r="C4" s="30">
        <f>SUM(C5,C9,C10,C11)</f>
        <v>6622290</v>
      </c>
      <c r="D4" s="30">
        <f>SUM(D5,D9,D10,D11)</f>
        <v>6660358</v>
      </c>
      <c r="E4" s="36">
        <f>D4/C4</f>
        <v>1.005748464654976</v>
      </c>
    </row>
    <row r="5" spans="1:5" ht="18" customHeight="1">
      <c r="A5" s="28">
        <v>1</v>
      </c>
      <c r="B5" s="33" t="s">
        <v>5</v>
      </c>
      <c r="C5" s="26">
        <f>SUM(C6:C8)</f>
        <v>6438990</v>
      </c>
      <c r="D5" s="26">
        <f>SUM(D6:D8)</f>
        <v>6477990</v>
      </c>
      <c r="E5" s="36">
        <f aca="true" t="shared" si="0" ref="E5:E34">D5/C5</f>
        <v>1.0060568505309062</v>
      </c>
    </row>
    <row r="6" spans="1:5" ht="18" customHeight="1">
      <c r="A6" s="28"/>
      <c r="B6" s="33" t="s">
        <v>6</v>
      </c>
      <c r="C6" s="26">
        <v>6236990</v>
      </c>
      <c r="D6" s="26">
        <v>6275990</v>
      </c>
      <c r="E6" s="36">
        <f t="shared" si="0"/>
        <v>1.0062530162786858</v>
      </c>
    </row>
    <row r="7" spans="1:5" ht="18" customHeight="1">
      <c r="A7" s="28"/>
      <c r="B7" s="33" t="s">
        <v>7</v>
      </c>
      <c r="C7" s="26">
        <v>163000</v>
      </c>
      <c r="D7" s="26">
        <v>163000</v>
      </c>
      <c r="E7" s="36"/>
    </row>
    <row r="8" spans="1:5" ht="18" customHeight="1">
      <c r="A8" s="28"/>
      <c r="B8" s="33" t="s">
        <v>25</v>
      </c>
      <c r="C8" s="26">
        <v>39000</v>
      </c>
      <c r="D8" s="26">
        <v>39000</v>
      </c>
      <c r="E8" s="36">
        <f t="shared" si="0"/>
        <v>1</v>
      </c>
    </row>
    <row r="9" spans="1:5" ht="18" customHeight="1">
      <c r="A9" s="28">
        <v>2</v>
      </c>
      <c r="B9" s="33" t="s">
        <v>97</v>
      </c>
      <c r="C9" s="26">
        <v>47300</v>
      </c>
      <c r="D9" s="26">
        <v>47300</v>
      </c>
      <c r="E9" s="36">
        <f t="shared" si="0"/>
        <v>1</v>
      </c>
    </row>
    <row r="10" spans="1:5" ht="18" customHeight="1">
      <c r="A10" s="28">
        <v>3</v>
      </c>
      <c r="B10" s="33" t="s">
        <v>8</v>
      </c>
      <c r="C10" s="26">
        <v>12000</v>
      </c>
      <c r="D10" s="26">
        <v>11634</v>
      </c>
      <c r="E10" s="36">
        <f t="shared" si="0"/>
        <v>0.9695</v>
      </c>
    </row>
    <row r="11" spans="1:5" ht="18" customHeight="1">
      <c r="A11" s="28">
        <v>4</v>
      </c>
      <c r="B11" s="33" t="s">
        <v>9</v>
      </c>
      <c r="C11" s="26">
        <v>124000</v>
      </c>
      <c r="D11" s="26">
        <v>123434</v>
      </c>
      <c r="E11" s="36">
        <f t="shared" si="0"/>
        <v>0.9954354838709677</v>
      </c>
    </row>
    <row r="12" spans="1:5" s="9" customFormat="1" ht="15.75" customHeight="1">
      <c r="A12" s="3" t="s">
        <v>10</v>
      </c>
      <c r="B12" s="4" t="s">
        <v>11</v>
      </c>
      <c r="C12" s="30">
        <f>SUM(C13,C24,C27,C29)</f>
        <v>6643989.79</v>
      </c>
      <c r="D12" s="30">
        <f>SUM(D13,D24,D27,D29)</f>
        <v>6633313</v>
      </c>
      <c r="E12" s="36">
        <f t="shared" si="0"/>
        <v>0.998393015290892</v>
      </c>
    </row>
    <row r="13" spans="1:5" s="9" customFormat="1" ht="30" customHeight="1">
      <c r="A13" s="3" t="s">
        <v>31</v>
      </c>
      <c r="B13" s="59" t="s">
        <v>32</v>
      </c>
      <c r="C13" s="30">
        <f>SUM(C14,C17,C18,C19,C20,C22,C23)</f>
        <v>6236989.79</v>
      </c>
      <c r="D13" s="30">
        <f>SUM(D14,D17,D18,D19,D20,D22,D23)</f>
        <v>6236990</v>
      </c>
      <c r="E13" s="36">
        <f t="shared" si="0"/>
        <v>1.0000000336700887</v>
      </c>
    </row>
    <row r="14" spans="1:5" s="2" customFormat="1" ht="18" customHeight="1">
      <c r="A14" s="28">
        <v>1</v>
      </c>
      <c r="B14" s="51" t="s">
        <v>12</v>
      </c>
      <c r="C14" s="26">
        <f>SUM(C15:C16)</f>
        <v>3353661</v>
      </c>
      <c r="D14" s="26">
        <f>SUM(D15:D16)</f>
        <v>3353661</v>
      </c>
      <c r="E14" s="36">
        <f t="shared" si="0"/>
        <v>1</v>
      </c>
    </row>
    <row r="15" spans="1:5" s="11" customFormat="1" ht="18" customHeight="1">
      <c r="A15" s="40"/>
      <c r="B15" s="60" t="s">
        <v>13</v>
      </c>
      <c r="C15" s="23">
        <v>3270000</v>
      </c>
      <c r="D15" s="23">
        <v>3270000</v>
      </c>
      <c r="E15" s="36">
        <f t="shared" si="0"/>
        <v>1</v>
      </c>
    </row>
    <row r="16" spans="1:5" s="11" customFormat="1" ht="18" customHeight="1">
      <c r="A16" s="40"/>
      <c r="B16" s="60" t="s">
        <v>42</v>
      </c>
      <c r="C16" s="23">
        <v>83661</v>
      </c>
      <c r="D16" s="23">
        <v>83661</v>
      </c>
      <c r="E16" s="36">
        <f t="shared" si="0"/>
        <v>1</v>
      </c>
    </row>
    <row r="17" spans="1:5" s="2" customFormat="1" ht="25.5">
      <c r="A17" s="28">
        <v>2</v>
      </c>
      <c r="B17" s="39" t="s">
        <v>14</v>
      </c>
      <c r="C17" s="26">
        <v>556711</v>
      </c>
      <c r="D17" s="26">
        <v>556711</v>
      </c>
      <c r="E17" s="36">
        <f t="shared" si="0"/>
        <v>1</v>
      </c>
    </row>
    <row r="18" spans="1:5" s="15" customFormat="1" ht="15.75" customHeight="1">
      <c r="A18" s="28">
        <v>3</v>
      </c>
      <c r="B18" s="39" t="s">
        <v>26</v>
      </c>
      <c r="C18" s="26">
        <v>114617.79</v>
      </c>
      <c r="D18" s="26">
        <v>114618</v>
      </c>
      <c r="E18" s="36">
        <f t="shared" si="0"/>
        <v>1.000001832176314</v>
      </c>
    </row>
    <row r="19" spans="1:5" s="15" customFormat="1" ht="12.75">
      <c r="A19" s="28">
        <v>4</v>
      </c>
      <c r="B19" s="39" t="s">
        <v>9</v>
      </c>
      <c r="C19" s="26">
        <v>17809</v>
      </c>
      <c r="D19" s="26">
        <v>17809</v>
      </c>
      <c r="E19" s="36">
        <f t="shared" si="0"/>
        <v>1</v>
      </c>
    </row>
    <row r="20" spans="1:5" s="2" customFormat="1" ht="18" customHeight="1">
      <c r="A20" s="28">
        <v>5</v>
      </c>
      <c r="B20" s="51" t="s">
        <v>43</v>
      </c>
      <c r="C20" s="26">
        <v>1958191</v>
      </c>
      <c r="D20" s="26">
        <v>1958191</v>
      </c>
      <c r="E20" s="36">
        <f t="shared" si="0"/>
        <v>1</v>
      </c>
    </row>
    <row r="21" spans="1:5" s="25" customFormat="1" ht="18" customHeight="1">
      <c r="A21" s="29"/>
      <c r="B21" s="60" t="s">
        <v>44</v>
      </c>
      <c r="C21" s="23">
        <v>75604</v>
      </c>
      <c r="D21" s="23">
        <v>75604</v>
      </c>
      <c r="E21" s="36">
        <f t="shared" si="0"/>
        <v>1</v>
      </c>
    </row>
    <row r="22" spans="1:5" s="27" customFormat="1" ht="18" customHeight="1">
      <c r="A22" s="28">
        <v>6</v>
      </c>
      <c r="B22" s="39" t="s">
        <v>45</v>
      </c>
      <c r="C22" s="26">
        <v>236000</v>
      </c>
      <c r="D22" s="26">
        <v>236000</v>
      </c>
      <c r="E22" s="36">
        <f t="shared" si="0"/>
        <v>1</v>
      </c>
    </row>
    <row r="23" spans="1:5" s="27" customFormat="1" ht="18" customHeight="1" hidden="1">
      <c r="A23" s="28">
        <v>7</v>
      </c>
      <c r="B23" s="39" t="s">
        <v>46</v>
      </c>
      <c r="C23" s="26"/>
      <c r="D23" s="26"/>
      <c r="E23" s="36" t="e">
        <f t="shared" si="0"/>
        <v>#DIV/0!</v>
      </c>
    </row>
    <row r="24" spans="1:5" s="2" customFormat="1" ht="18" customHeight="1">
      <c r="A24" s="3" t="s">
        <v>33</v>
      </c>
      <c r="B24" s="61" t="s">
        <v>34</v>
      </c>
      <c r="C24" s="26">
        <f>SUM(C25:C26)</f>
        <v>39000</v>
      </c>
      <c r="D24" s="26">
        <f>SUM(D25:D26)</f>
        <v>39000</v>
      </c>
      <c r="E24" s="36">
        <f t="shared" si="0"/>
        <v>1</v>
      </c>
    </row>
    <row r="25" spans="1:5" s="2" customFormat="1" ht="18" customHeight="1">
      <c r="A25" s="28">
        <v>1</v>
      </c>
      <c r="B25" s="39" t="s">
        <v>47</v>
      </c>
      <c r="C25" s="26">
        <v>17482</v>
      </c>
      <c r="D25" s="26">
        <v>17482</v>
      </c>
      <c r="E25" s="36">
        <f t="shared" si="0"/>
        <v>1</v>
      </c>
    </row>
    <row r="26" spans="1:5" s="2" customFormat="1" ht="18" customHeight="1">
      <c r="A26" s="28">
        <v>2</v>
      </c>
      <c r="B26" s="39" t="s">
        <v>45</v>
      </c>
      <c r="C26" s="26">
        <v>21518</v>
      </c>
      <c r="D26" s="26">
        <v>21518</v>
      </c>
      <c r="E26" s="36">
        <f t="shared" si="0"/>
        <v>1</v>
      </c>
    </row>
    <row r="27" spans="1:5" s="2" customFormat="1" ht="18" customHeight="1">
      <c r="A27" s="3" t="s">
        <v>35</v>
      </c>
      <c r="B27" s="61" t="s">
        <v>98</v>
      </c>
      <c r="C27" s="26">
        <f>SUM(C28:C28)</f>
        <v>163000</v>
      </c>
      <c r="D27" s="26">
        <f>SUM(D28:D28)</f>
        <v>163000</v>
      </c>
      <c r="E27" s="36">
        <f t="shared" si="0"/>
        <v>1</v>
      </c>
    </row>
    <row r="28" spans="1:5" s="2" customFormat="1" ht="18" customHeight="1">
      <c r="A28" s="28">
        <v>1</v>
      </c>
      <c r="B28" s="39" t="s">
        <v>99</v>
      </c>
      <c r="C28" s="26">
        <v>163000</v>
      </c>
      <c r="D28" s="26">
        <v>163000</v>
      </c>
      <c r="E28" s="36">
        <f t="shared" si="0"/>
        <v>1</v>
      </c>
    </row>
    <row r="29" spans="1:5" s="2" customFormat="1" ht="26.25" customHeight="1">
      <c r="A29" s="3" t="s">
        <v>48</v>
      </c>
      <c r="B29" s="61" t="s">
        <v>36</v>
      </c>
      <c r="C29" s="26">
        <f>SUM(C30:C32)</f>
        <v>205000</v>
      </c>
      <c r="D29" s="26">
        <f>SUM(D30:D32)</f>
        <v>194323</v>
      </c>
      <c r="E29" s="36">
        <f t="shared" si="0"/>
        <v>0.9479170731707317</v>
      </c>
    </row>
    <row r="30" spans="1:5" s="2" customFormat="1" ht="18" customHeight="1">
      <c r="A30" s="28">
        <v>1</v>
      </c>
      <c r="B30" s="51" t="s">
        <v>47</v>
      </c>
      <c r="C30" s="26">
        <v>37000</v>
      </c>
      <c r="D30" s="26">
        <v>27396</v>
      </c>
      <c r="E30" s="36">
        <f t="shared" si="0"/>
        <v>0.7404324324324324</v>
      </c>
    </row>
    <row r="31" spans="1:5" s="27" customFormat="1" ht="18" customHeight="1">
      <c r="A31" s="28">
        <v>2</v>
      </c>
      <c r="B31" s="39" t="s">
        <v>45</v>
      </c>
      <c r="C31" s="26">
        <v>142000</v>
      </c>
      <c r="D31" s="26">
        <v>141169</v>
      </c>
      <c r="E31" s="36">
        <f t="shared" si="0"/>
        <v>0.9941478873239437</v>
      </c>
    </row>
    <row r="32" spans="1:5" s="27" customFormat="1" ht="18" customHeight="1">
      <c r="A32" s="28">
        <v>3</v>
      </c>
      <c r="B32" s="39" t="s">
        <v>46</v>
      </c>
      <c r="C32" s="26">
        <v>26000</v>
      </c>
      <c r="D32" s="26">
        <v>25758</v>
      </c>
      <c r="E32" s="36">
        <f t="shared" si="0"/>
        <v>0.9906923076923076</v>
      </c>
    </row>
    <row r="33" spans="1:5" s="13" customFormat="1" ht="18" customHeight="1">
      <c r="A33" s="62" t="s">
        <v>19</v>
      </c>
      <c r="B33" s="16" t="s">
        <v>20</v>
      </c>
      <c r="C33" s="63">
        <f>C4-C12</f>
        <v>-21699.790000000037</v>
      </c>
      <c r="D33" s="63">
        <f>D4-D12</f>
        <v>27045</v>
      </c>
      <c r="E33" s="36"/>
    </row>
    <row r="34" spans="1:5" s="2" customFormat="1" ht="25.5">
      <c r="A34" s="3" t="s">
        <v>88</v>
      </c>
      <c r="B34" s="59" t="s">
        <v>21</v>
      </c>
      <c r="C34" s="26">
        <v>87</v>
      </c>
      <c r="D34" s="26">
        <v>87</v>
      </c>
      <c r="E34" s="36">
        <f t="shared" si="0"/>
        <v>1</v>
      </c>
    </row>
    <row r="35" spans="1:5" s="2" customFormat="1" ht="18" customHeight="1" hidden="1">
      <c r="A35" s="7" t="s">
        <v>22</v>
      </c>
      <c r="B35" s="8" t="s">
        <v>23</v>
      </c>
      <c r="C35" s="10"/>
      <c r="D35" s="10"/>
      <c r="E35" s="6"/>
    </row>
    <row r="37" ht="12.75">
      <c r="A37" s="17" t="s">
        <v>94</v>
      </c>
    </row>
    <row r="39" spans="1:4" ht="12.75">
      <c r="A39" s="18" t="s">
        <v>28</v>
      </c>
      <c r="B39" s="19"/>
      <c r="C39" s="4" t="s">
        <v>1</v>
      </c>
      <c r="D39" s="22" t="s">
        <v>30</v>
      </c>
    </row>
    <row r="40" spans="1:4" ht="12.75">
      <c r="A40" s="20" t="s">
        <v>0</v>
      </c>
      <c r="B40" s="19"/>
      <c r="C40" s="66">
        <v>113045.86</v>
      </c>
      <c r="D40" s="1"/>
    </row>
    <row r="41" spans="1:4" ht="12.75">
      <c r="A41" s="21" t="s">
        <v>29</v>
      </c>
      <c r="B41" s="19"/>
      <c r="C41" s="66">
        <v>198544.17</v>
      </c>
      <c r="D41" s="1"/>
    </row>
  </sheetData>
  <mergeCells count="2">
    <mergeCell ref="A1:E1"/>
    <mergeCell ref="A2:E2"/>
  </mergeCells>
  <printOptions/>
  <pageMargins left="0.75" right="0.75" top="0.51" bottom="0.43" header="0.2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3">
      <selection activeCell="B5" sqref="B5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4.125" style="0" customWidth="1"/>
  </cols>
  <sheetData>
    <row r="1" spans="1:5" ht="15" customHeight="1">
      <c r="A1" s="73"/>
      <c r="B1" s="73"/>
      <c r="C1" s="73"/>
      <c r="D1" s="73"/>
      <c r="E1" s="73"/>
    </row>
    <row r="2" spans="1:5" ht="27" customHeight="1">
      <c r="A2" s="74" t="s">
        <v>54</v>
      </c>
      <c r="B2" s="74"/>
      <c r="C2" s="74"/>
      <c r="D2" s="74"/>
      <c r="E2" s="74"/>
    </row>
    <row r="3" spans="1:5" ht="54" customHeight="1">
      <c r="A3" s="16" t="s">
        <v>24</v>
      </c>
      <c r="B3" s="14" t="s">
        <v>2</v>
      </c>
      <c r="C3" s="14" t="s">
        <v>93</v>
      </c>
      <c r="D3" s="56" t="s">
        <v>90</v>
      </c>
      <c r="E3" s="57" t="s">
        <v>50</v>
      </c>
    </row>
    <row r="4" spans="1:5" ht="16.5" customHeight="1">
      <c r="A4" s="3" t="s">
        <v>3</v>
      </c>
      <c r="B4" s="4" t="s">
        <v>4</v>
      </c>
      <c r="C4" s="30">
        <f>SUM(C5,C8,C9)</f>
        <v>3330864</v>
      </c>
      <c r="D4" s="30">
        <f>SUM(D5,D8,D9)</f>
        <v>3330864</v>
      </c>
      <c r="E4" s="36">
        <f>D4/C4</f>
        <v>1</v>
      </c>
    </row>
    <row r="5" spans="1:5" ht="18" customHeight="1">
      <c r="A5" s="28">
        <v>1</v>
      </c>
      <c r="B5" s="33" t="s">
        <v>5</v>
      </c>
      <c r="C5" s="26">
        <f>SUM(C6:C7)</f>
        <v>3217230</v>
      </c>
      <c r="D5" s="26">
        <f>SUM(D6:D7)</f>
        <v>3217230</v>
      </c>
      <c r="E5" s="36">
        <f aca="true" t="shared" si="0" ref="E5:E32">D5/C5</f>
        <v>1</v>
      </c>
    </row>
    <row r="6" spans="1:5" ht="18" customHeight="1">
      <c r="A6" s="28"/>
      <c r="B6" s="33" t="s">
        <v>6</v>
      </c>
      <c r="C6" s="26">
        <v>3217230</v>
      </c>
      <c r="D6" s="26">
        <v>3217230</v>
      </c>
      <c r="E6" s="36">
        <f t="shared" si="0"/>
        <v>1</v>
      </c>
    </row>
    <row r="7" spans="1:5" ht="18" customHeight="1">
      <c r="A7" s="28"/>
      <c r="B7" s="33" t="s">
        <v>7</v>
      </c>
      <c r="C7" s="26"/>
      <c r="D7" s="26"/>
      <c r="E7" s="36"/>
    </row>
    <row r="8" spans="1:5" ht="18" customHeight="1">
      <c r="A8" s="28">
        <v>2</v>
      </c>
      <c r="B8" s="33" t="s">
        <v>8</v>
      </c>
      <c r="C8" s="26">
        <v>52417</v>
      </c>
      <c r="D8" s="26">
        <v>52417</v>
      </c>
      <c r="E8" s="36">
        <f t="shared" si="0"/>
        <v>1</v>
      </c>
    </row>
    <row r="9" spans="1:5" ht="18" customHeight="1">
      <c r="A9" s="28">
        <v>3</v>
      </c>
      <c r="B9" s="33" t="s">
        <v>9</v>
      </c>
      <c r="C9" s="26">
        <v>61217</v>
      </c>
      <c r="D9" s="26">
        <v>61217</v>
      </c>
      <c r="E9" s="36">
        <f t="shared" si="0"/>
        <v>1</v>
      </c>
    </row>
    <row r="10" spans="1:5" s="9" customFormat="1" ht="15.75" customHeight="1">
      <c r="A10" s="3" t="s">
        <v>10</v>
      </c>
      <c r="B10" s="4" t="s">
        <v>11</v>
      </c>
      <c r="C10" s="30">
        <f>SUM(C11,C20,C24)</f>
        <v>3330864</v>
      </c>
      <c r="D10" s="30">
        <f>SUM(D11,D20,D24)</f>
        <v>3121450</v>
      </c>
      <c r="E10" s="36">
        <f t="shared" si="0"/>
        <v>0.9371292253301245</v>
      </c>
    </row>
    <row r="11" spans="1:5" s="9" customFormat="1" ht="30" customHeight="1">
      <c r="A11" s="3" t="s">
        <v>31</v>
      </c>
      <c r="B11" s="59" t="s">
        <v>32</v>
      </c>
      <c r="C11" s="30">
        <f>SUM(C12,C14,C15,C16,C18,C19)</f>
        <v>3217230</v>
      </c>
      <c r="D11" s="30">
        <f>SUM(D12,D14,D15,D16,D18,D19)</f>
        <v>3069574</v>
      </c>
      <c r="E11" s="36">
        <f t="shared" si="0"/>
        <v>0.9541046179477376</v>
      </c>
    </row>
    <row r="12" spans="1:5" s="2" customFormat="1" ht="18" customHeight="1">
      <c r="A12" s="28">
        <v>1</v>
      </c>
      <c r="B12" s="51" t="s">
        <v>12</v>
      </c>
      <c r="C12" s="26">
        <v>1277927</v>
      </c>
      <c r="D12" s="26">
        <v>1248382</v>
      </c>
      <c r="E12" s="36">
        <f t="shared" si="0"/>
        <v>0.9768805260394373</v>
      </c>
    </row>
    <row r="13" spans="1:5" s="11" customFormat="1" ht="18" customHeight="1">
      <c r="A13" s="40"/>
      <c r="B13" s="60" t="s">
        <v>13</v>
      </c>
      <c r="C13" s="23">
        <v>1185713</v>
      </c>
      <c r="D13" s="23">
        <v>1156168</v>
      </c>
      <c r="E13" s="36">
        <f t="shared" si="0"/>
        <v>0.9750825031015093</v>
      </c>
    </row>
    <row r="14" spans="1:5" s="2" customFormat="1" ht="25.5">
      <c r="A14" s="28">
        <v>2</v>
      </c>
      <c r="B14" s="39" t="s">
        <v>14</v>
      </c>
      <c r="C14" s="26">
        <v>200114</v>
      </c>
      <c r="D14" s="26">
        <v>200114</v>
      </c>
      <c r="E14" s="36">
        <f t="shared" si="0"/>
        <v>1</v>
      </c>
    </row>
    <row r="15" spans="1:5" s="15" customFormat="1" ht="12.75">
      <c r="A15" s="28">
        <v>3</v>
      </c>
      <c r="B15" s="39" t="s">
        <v>26</v>
      </c>
      <c r="C15" s="26">
        <v>37028</v>
      </c>
      <c r="D15" s="26">
        <v>37028</v>
      </c>
      <c r="E15" s="36">
        <f t="shared" si="0"/>
        <v>1</v>
      </c>
    </row>
    <row r="16" spans="1:5" s="2" customFormat="1" ht="18" customHeight="1">
      <c r="A16" s="28">
        <v>6</v>
      </c>
      <c r="B16" s="51" t="s">
        <v>15</v>
      </c>
      <c r="C16" s="26">
        <v>1693132</v>
      </c>
      <c r="D16" s="26">
        <v>1575021</v>
      </c>
      <c r="E16" s="36">
        <f t="shared" si="0"/>
        <v>0.9302411152822108</v>
      </c>
    </row>
    <row r="17" spans="1:5" s="9" customFormat="1" ht="18" customHeight="1" hidden="1">
      <c r="A17" s="34"/>
      <c r="B17" s="60" t="s">
        <v>16</v>
      </c>
      <c r="C17" s="26"/>
      <c r="D17" s="26"/>
      <c r="E17" s="36"/>
    </row>
    <row r="18" spans="1:5" s="2" customFormat="1" ht="18" customHeight="1">
      <c r="A18" s="28">
        <v>7</v>
      </c>
      <c r="B18" s="39" t="s">
        <v>17</v>
      </c>
      <c r="C18" s="26">
        <v>9029</v>
      </c>
      <c r="D18" s="26">
        <v>9029</v>
      </c>
      <c r="E18" s="36">
        <f t="shared" si="0"/>
        <v>1</v>
      </c>
    </row>
    <row r="19" spans="1:5" s="2" customFormat="1" ht="18" customHeight="1">
      <c r="A19" s="28">
        <v>8</v>
      </c>
      <c r="B19" s="39" t="s">
        <v>18</v>
      </c>
      <c r="C19" s="26"/>
      <c r="D19" s="26"/>
      <c r="E19" s="36"/>
    </row>
    <row r="20" spans="1:5" s="2" customFormat="1" ht="18" customHeight="1" hidden="1">
      <c r="A20" s="3" t="s">
        <v>33</v>
      </c>
      <c r="B20" s="61" t="s">
        <v>34</v>
      </c>
      <c r="C20" s="26">
        <f>SUM(C21:C23)</f>
        <v>0</v>
      </c>
      <c r="D20" s="26">
        <f>SUM(D21:D23)</f>
        <v>0</v>
      </c>
      <c r="E20" s="36"/>
    </row>
    <row r="21" spans="1:5" s="2" customFormat="1" ht="18" customHeight="1" hidden="1">
      <c r="A21" s="28">
        <v>1</v>
      </c>
      <c r="B21" s="39"/>
      <c r="C21" s="26"/>
      <c r="D21" s="26"/>
      <c r="E21" s="36"/>
    </row>
    <row r="22" spans="1:5" s="2" customFormat="1" ht="18" customHeight="1" hidden="1">
      <c r="A22" s="28">
        <v>2</v>
      </c>
      <c r="B22" s="39"/>
      <c r="C22" s="26"/>
      <c r="D22" s="26"/>
      <c r="E22" s="36"/>
    </row>
    <row r="23" spans="1:5" s="2" customFormat="1" ht="18" customHeight="1" hidden="1">
      <c r="A23" s="28">
        <v>3</v>
      </c>
      <c r="B23" s="39"/>
      <c r="C23" s="26"/>
      <c r="D23" s="26"/>
      <c r="E23" s="36"/>
    </row>
    <row r="24" spans="1:5" s="2" customFormat="1" ht="26.25" customHeight="1">
      <c r="A24" s="3" t="s">
        <v>35</v>
      </c>
      <c r="B24" s="61" t="s">
        <v>36</v>
      </c>
      <c r="C24" s="26">
        <f>SUM(C25,C28,C29,C30,C32,C33)</f>
        <v>113634</v>
      </c>
      <c r="D24" s="26">
        <f>SUM(D25,D28,D29,D30,D32,D33)</f>
        <v>51876</v>
      </c>
      <c r="E24" s="36">
        <f t="shared" si="0"/>
        <v>0.4565182955805481</v>
      </c>
    </row>
    <row r="25" spans="1:5" s="2" customFormat="1" ht="18" customHeight="1">
      <c r="A25" s="28">
        <v>1</v>
      </c>
      <c r="B25" s="51" t="s">
        <v>12</v>
      </c>
      <c r="C25" s="26">
        <f>SUM(C26:C27)</f>
        <v>31500</v>
      </c>
      <c r="D25" s="26"/>
      <c r="E25" s="36">
        <f t="shared" si="0"/>
        <v>0</v>
      </c>
    </row>
    <row r="26" spans="1:5" s="11" customFormat="1" ht="18" customHeight="1" hidden="1">
      <c r="A26" s="40"/>
      <c r="B26" s="60" t="s">
        <v>13</v>
      </c>
      <c r="C26" s="23"/>
      <c r="D26" s="23"/>
      <c r="E26" s="36"/>
    </row>
    <row r="27" spans="1:5" s="11" customFormat="1" ht="18" customHeight="1">
      <c r="A27" s="40"/>
      <c r="B27" s="60" t="s">
        <v>49</v>
      </c>
      <c r="C27" s="23">
        <v>31500</v>
      </c>
      <c r="D27" s="23"/>
      <c r="E27" s="36">
        <f t="shared" si="0"/>
        <v>0</v>
      </c>
    </row>
    <row r="28" spans="1:5" s="2" customFormat="1" ht="25.5">
      <c r="A28" s="28">
        <v>2</v>
      </c>
      <c r="B28" s="39" t="s">
        <v>14</v>
      </c>
      <c r="C28" s="26"/>
      <c r="D28" s="26"/>
      <c r="E28" s="36"/>
    </row>
    <row r="29" spans="1:5" s="15" customFormat="1" ht="12.75">
      <c r="A29" s="28">
        <v>3</v>
      </c>
      <c r="B29" s="39" t="s">
        <v>26</v>
      </c>
      <c r="C29" s="23"/>
      <c r="D29" s="23"/>
      <c r="E29" s="36"/>
    </row>
    <row r="30" spans="1:5" s="2" customFormat="1" ht="18" customHeight="1">
      <c r="A30" s="28">
        <v>6</v>
      </c>
      <c r="B30" s="51" t="s">
        <v>96</v>
      </c>
      <c r="C30" s="26">
        <v>51560</v>
      </c>
      <c r="D30" s="26">
        <v>21302</v>
      </c>
      <c r="E30" s="36">
        <f t="shared" si="0"/>
        <v>0.41314972847168346</v>
      </c>
    </row>
    <row r="31" spans="1:5" s="9" customFormat="1" ht="18" customHeight="1" hidden="1">
      <c r="A31" s="34"/>
      <c r="B31" s="60" t="s">
        <v>16</v>
      </c>
      <c r="C31" s="26"/>
      <c r="D31" s="26"/>
      <c r="E31" s="36"/>
    </row>
    <row r="32" spans="1:5" s="2" customFormat="1" ht="18" customHeight="1">
      <c r="A32" s="28">
        <v>7</v>
      </c>
      <c r="B32" s="39" t="s">
        <v>17</v>
      </c>
      <c r="C32" s="26">
        <v>30574</v>
      </c>
      <c r="D32" s="26">
        <v>30574</v>
      </c>
      <c r="E32" s="36">
        <f t="shared" si="0"/>
        <v>1</v>
      </c>
    </row>
    <row r="33" spans="1:5" s="2" customFormat="1" ht="18" customHeight="1" hidden="1">
      <c r="A33" s="28">
        <v>8</v>
      </c>
      <c r="B33" s="39" t="s">
        <v>18</v>
      </c>
      <c r="C33" s="26"/>
      <c r="D33" s="26"/>
      <c r="E33" s="36"/>
    </row>
    <row r="34" spans="1:5" s="13" customFormat="1" ht="18" customHeight="1">
      <c r="A34" s="62" t="s">
        <v>19</v>
      </c>
      <c r="B34" s="16" t="s">
        <v>20</v>
      </c>
      <c r="C34" s="63">
        <f>C4-C10</f>
        <v>0</v>
      </c>
      <c r="D34" s="63">
        <f>D4-D10</f>
        <v>209414</v>
      </c>
      <c r="E34" s="36"/>
    </row>
    <row r="35" spans="1:5" s="2" customFormat="1" ht="25.5">
      <c r="A35" s="3" t="s">
        <v>88</v>
      </c>
      <c r="B35" s="59" t="s">
        <v>21</v>
      </c>
      <c r="C35" s="26">
        <v>34</v>
      </c>
      <c r="D35" s="26">
        <v>33.73</v>
      </c>
      <c r="E35" s="36">
        <v>0.33</v>
      </c>
    </row>
    <row r="36" spans="1:5" s="2" customFormat="1" ht="18" customHeight="1" hidden="1">
      <c r="A36" s="7" t="s">
        <v>22</v>
      </c>
      <c r="B36" s="8" t="s">
        <v>23</v>
      </c>
      <c r="C36" s="10"/>
      <c r="D36" s="10"/>
      <c r="E36" s="6"/>
    </row>
    <row r="38" ht="12.75">
      <c r="A38" s="17" t="s">
        <v>94</v>
      </c>
    </row>
    <row r="40" spans="1:4" ht="12.75">
      <c r="A40" s="18" t="s">
        <v>28</v>
      </c>
      <c r="B40" s="19"/>
      <c r="C40" s="4" t="s">
        <v>1</v>
      </c>
      <c r="D40" s="22" t="s">
        <v>30</v>
      </c>
    </row>
    <row r="41" spans="1:4" ht="12.75">
      <c r="A41" s="20" t="s">
        <v>0</v>
      </c>
      <c r="B41" s="19"/>
      <c r="C41" s="1">
        <v>111717.95</v>
      </c>
      <c r="D41" s="1"/>
    </row>
    <row r="42" spans="1:4" ht="12.75">
      <c r="A42" s="21" t="s">
        <v>29</v>
      </c>
      <c r="B42" s="19"/>
      <c r="C42" s="1">
        <v>174131.55</v>
      </c>
      <c r="D42" s="1"/>
    </row>
  </sheetData>
  <mergeCells count="2">
    <mergeCell ref="A1:E1"/>
    <mergeCell ref="A2:E2"/>
  </mergeCells>
  <printOptions/>
  <pageMargins left="0.75" right="0.75" top="0.5" bottom="0.4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E32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27" customWidth="1"/>
    <col min="2" max="2" width="41.00390625" style="27" customWidth="1"/>
    <col min="3" max="3" width="16.125" style="27" customWidth="1"/>
    <col min="4" max="4" width="15.25390625" style="27" customWidth="1"/>
    <col min="5" max="16384" width="9.125" style="27" customWidth="1"/>
  </cols>
  <sheetData>
    <row r="1" spans="1:5" ht="27" customHeight="1">
      <c r="A1" s="77" t="s">
        <v>55</v>
      </c>
      <c r="B1" s="77"/>
      <c r="C1" s="77"/>
      <c r="D1" s="77"/>
      <c r="E1" s="77"/>
    </row>
    <row r="2" spans="1:5" ht="58.5" customHeight="1">
      <c r="A2" s="14" t="s">
        <v>24</v>
      </c>
      <c r="B2" s="14" t="s">
        <v>2</v>
      </c>
      <c r="C2" s="14" t="s">
        <v>95</v>
      </c>
      <c r="D2" s="56" t="s">
        <v>27</v>
      </c>
      <c r="E2" s="57" t="s">
        <v>50</v>
      </c>
    </row>
    <row r="3" spans="1:5" s="43" customFormat="1" ht="12.75" customHeight="1">
      <c r="A3" s="28">
        <v>1</v>
      </c>
      <c r="B3" s="42">
        <v>2</v>
      </c>
      <c r="C3" s="42">
        <v>3</v>
      </c>
      <c r="D3" s="42">
        <v>4</v>
      </c>
      <c r="E3" s="28">
        <v>5</v>
      </c>
    </row>
    <row r="4" spans="1:5" ht="16.5" customHeight="1">
      <c r="A4" s="3" t="s">
        <v>3</v>
      </c>
      <c r="B4" s="4" t="s">
        <v>4</v>
      </c>
      <c r="C4" s="30">
        <f>SUM(C5,C8,C11,C12)</f>
        <v>1923044</v>
      </c>
      <c r="D4" s="30">
        <f>SUM(D5,D8,D11,D12)</f>
        <v>1790900</v>
      </c>
      <c r="E4" s="36">
        <f>D4/C4</f>
        <v>0.9312839435811141</v>
      </c>
    </row>
    <row r="5" spans="1:5" ht="18" customHeight="1">
      <c r="A5" s="28">
        <v>1</v>
      </c>
      <c r="B5" s="33" t="s">
        <v>56</v>
      </c>
      <c r="C5" s="26">
        <f>SUM(C6:C7)</f>
        <v>1298284</v>
      </c>
      <c r="D5" s="26">
        <f>SUM(D6:D7)</f>
        <v>1297083</v>
      </c>
      <c r="E5" s="36">
        <f>D5/C5</f>
        <v>0.9990749327573936</v>
      </c>
    </row>
    <row r="6" spans="1:5" ht="18" customHeight="1">
      <c r="A6" s="50"/>
      <c r="B6" s="50" t="s">
        <v>57</v>
      </c>
      <c r="C6" s="23">
        <v>1298284</v>
      </c>
      <c r="D6" s="23">
        <v>1297083</v>
      </c>
      <c r="E6" s="36">
        <f>D6/C6</f>
        <v>0.9990749327573936</v>
      </c>
    </row>
    <row r="7" spans="1:5" ht="18" customHeight="1" hidden="1">
      <c r="A7" s="50"/>
      <c r="B7" s="50" t="s">
        <v>58</v>
      </c>
      <c r="C7" s="23"/>
      <c r="D7" s="23"/>
      <c r="E7" s="36"/>
    </row>
    <row r="8" spans="1:5" ht="18" customHeight="1">
      <c r="A8" s="28">
        <v>2</v>
      </c>
      <c r="B8" s="33" t="s">
        <v>59</v>
      </c>
      <c r="C8" s="26">
        <f>SUM(C9:C10)</f>
        <v>607260</v>
      </c>
      <c r="D8" s="26">
        <f>SUM(D9:D10)</f>
        <v>475786</v>
      </c>
      <c r="E8" s="36">
        <f aca="true" t="shared" si="0" ref="E8:E23">D8/C8</f>
        <v>0.7834963607021704</v>
      </c>
    </row>
    <row r="9" spans="1:5" ht="25.5" customHeight="1">
      <c r="A9" s="50"/>
      <c r="B9" s="58" t="s">
        <v>60</v>
      </c>
      <c r="C9" s="23">
        <v>377060</v>
      </c>
      <c r="D9" s="23">
        <v>331964</v>
      </c>
      <c r="E9" s="36">
        <f t="shared" si="0"/>
        <v>0.8804009971887763</v>
      </c>
    </row>
    <row r="10" spans="1:5" ht="15.75" customHeight="1">
      <c r="A10" s="40"/>
      <c r="B10" s="50" t="s">
        <v>61</v>
      </c>
      <c r="C10" s="23">
        <v>230200</v>
      </c>
      <c r="D10" s="23">
        <v>143822</v>
      </c>
      <c r="E10" s="36">
        <f t="shared" si="0"/>
        <v>0.6247697654213727</v>
      </c>
    </row>
    <row r="11" spans="1:5" ht="12.75">
      <c r="A11" s="28">
        <v>3</v>
      </c>
      <c r="B11" s="33" t="s">
        <v>62</v>
      </c>
      <c r="C11" s="26">
        <v>3300</v>
      </c>
      <c r="D11" s="26">
        <v>3081</v>
      </c>
      <c r="E11" s="36">
        <f t="shared" si="0"/>
        <v>0.9336363636363636</v>
      </c>
    </row>
    <row r="12" spans="1:5" s="17" customFormat="1" ht="18" customHeight="1">
      <c r="A12" s="28">
        <v>4</v>
      </c>
      <c r="B12" s="33" t="s">
        <v>63</v>
      </c>
      <c r="C12" s="26">
        <v>14200</v>
      </c>
      <c r="D12" s="26">
        <v>14950</v>
      </c>
      <c r="E12" s="36">
        <f t="shared" si="0"/>
        <v>1.0528169014084507</v>
      </c>
    </row>
    <row r="13" spans="1:5" s="17" customFormat="1" ht="18" customHeight="1" hidden="1">
      <c r="A13" s="44" t="s">
        <v>10</v>
      </c>
      <c r="B13" s="4" t="s">
        <v>89</v>
      </c>
      <c r="C13" s="45"/>
      <c r="D13" s="45"/>
      <c r="E13" s="46"/>
    </row>
    <row r="14" spans="1:5" s="25" customFormat="1" ht="18" customHeight="1">
      <c r="A14" s="44" t="s">
        <v>19</v>
      </c>
      <c r="B14" s="17" t="s">
        <v>64</v>
      </c>
      <c r="C14" s="45">
        <f>SUM(C15,C16,C17,C18,C21,C22,C23)</f>
        <v>1923044</v>
      </c>
      <c r="D14" s="45">
        <f>SUM(D15,D16,D17,D18,D21,D22,D23)</f>
        <v>1787162</v>
      </c>
      <c r="E14" s="47">
        <f t="shared" si="0"/>
        <v>0.9293401503033732</v>
      </c>
    </row>
    <row r="15" spans="1:5" s="17" customFormat="1" ht="12.75">
      <c r="A15" s="28">
        <v>1</v>
      </c>
      <c r="B15" s="33" t="s">
        <v>65</v>
      </c>
      <c r="C15" s="26">
        <v>78870</v>
      </c>
      <c r="D15" s="26">
        <v>67681</v>
      </c>
      <c r="E15" s="41">
        <f t="shared" si="0"/>
        <v>0.8581336376315456</v>
      </c>
    </row>
    <row r="16" spans="1:5" s="38" customFormat="1" ht="12.75">
      <c r="A16" s="48">
        <v>2</v>
      </c>
      <c r="B16" s="33" t="s">
        <v>66</v>
      </c>
      <c r="C16" s="26">
        <v>347165</v>
      </c>
      <c r="D16" s="26">
        <v>303155</v>
      </c>
      <c r="E16" s="36">
        <f t="shared" si="0"/>
        <v>0.8732303083548169</v>
      </c>
    </row>
    <row r="17" spans="1:5" s="17" customFormat="1" ht="18" customHeight="1">
      <c r="A17" s="48">
        <v>3</v>
      </c>
      <c r="B17" s="33" t="s">
        <v>67</v>
      </c>
      <c r="C17" s="26">
        <v>8060</v>
      </c>
      <c r="D17" s="26">
        <v>6864</v>
      </c>
      <c r="E17" s="36">
        <f t="shared" si="0"/>
        <v>0.8516129032258064</v>
      </c>
    </row>
    <row r="18" spans="1:5" ht="18" customHeight="1">
      <c r="A18" s="48">
        <v>4</v>
      </c>
      <c r="B18" s="33" t="s">
        <v>12</v>
      </c>
      <c r="C18" s="26">
        <f>SUM(C19:C20)</f>
        <v>1184250</v>
      </c>
      <c r="D18" s="26">
        <f>SUM(D19:D20)</f>
        <v>1140161</v>
      </c>
      <c r="E18" s="36">
        <f t="shared" si="0"/>
        <v>0.9627705298712265</v>
      </c>
    </row>
    <row r="19" spans="1:5" s="17" customFormat="1" ht="18" customHeight="1">
      <c r="A19" s="50"/>
      <c r="B19" s="50" t="s">
        <v>13</v>
      </c>
      <c r="C19" s="23">
        <v>1009200</v>
      </c>
      <c r="D19" s="23">
        <v>985979</v>
      </c>
      <c r="E19" s="41">
        <f t="shared" si="0"/>
        <v>0.9769906856916369</v>
      </c>
    </row>
    <row r="20" spans="1:5" s="17" customFormat="1" ht="18" customHeight="1">
      <c r="A20" s="50"/>
      <c r="B20" s="50" t="s">
        <v>68</v>
      </c>
      <c r="C20" s="23">
        <v>175050</v>
      </c>
      <c r="D20" s="23">
        <v>154182</v>
      </c>
      <c r="E20" s="41">
        <f t="shared" si="0"/>
        <v>0.8807883461868038</v>
      </c>
    </row>
    <row r="21" spans="1:5" s="17" customFormat="1" ht="26.25" customHeight="1">
      <c r="A21" s="48">
        <v>5</v>
      </c>
      <c r="B21" s="51" t="s">
        <v>69</v>
      </c>
      <c r="C21" s="26">
        <v>246649</v>
      </c>
      <c r="D21" s="26">
        <v>217335</v>
      </c>
      <c r="E21" s="36">
        <f t="shared" si="0"/>
        <v>0.8811509472975767</v>
      </c>
    </row>
    <row r="22" spans="1:5" s="17" customFormat="1" ht="18" customHeight="1">
      <c r="A22" s="48">
        <v>6</v>
      </c>
      <c r="B22" s="33" t="s">
        <v>70</v>
      </c>
      <c r="C22" s="26">
        <v>18950</v>
      </c>
      <c r="D22" s="26">
        <v>15362</v>
      </c>
      <c r="E22" s="36">
        <f t="shared" si="0"/>
        <v>0.8106596306068602</v>
      </c>
    </row>
    <row r="23" spans="1:5" s="17" customFormat="1" ht="18" customHeight="1">
      <c r="A23" s="48">
        <v>7</v>
      </c>
      <c r="B23" s="33" t="s">
        <v>17</v>
      </c>
      <c r="C23" s="26">
        <v>39100</v>
      </c>
      <c r="D23" s="26">
        <v>36604</v>
      </c>
      <c r="E23" s="36">
        <f t="shared" si="0"/>
        <v>0.9361636828644502</v>
      </c>
    </row>
    <row r="24" spans="1:5" s="17" customFormat="1" ht="18" customHeight="1" hidden="1">
      <c r="A24" s="52" t="s">
        <v>19</v>
      </c>
      <c r="B24" s="4" t="s">
        <v>87</v>
      </c>
      <c r="C24" s="30"/>
      <c r="D24" s="30"/>
      <c r="E24" s="31"/>
    </row>
    <row r="25" spans="1:5" s="17" customFormat="1" ht="18" customHeight="1">
      <c r="A25" s="3" t="s">
        <v>88</v>
      </c>
      <c r="B25" s="4" t="s">
        <v>20</v>
      </c>
      <c r="C25" s="30">
        <f>C4-C14</f>
        <v>0</v>
      </c>
      <c r="D25" s="30">
        <f>D4-D14</f>
        <v>3738</v>
      </c>
      <c r="E25" s="36"/>
    </row>
    <row r="26" spans="1:5" s="17" customFormat="1" ht="18" customHeight="1">
      <c r="A26" s="27"/>
      <c r="B26" s="27"/>
      <c r="C26" s="27"/>
      <c r="D26" s="27"/>
      <c r="E26" s="27"/>
    </row>
    <row r="27" spans="1:5" s="17" customFormat="1" ht="18" customHeight="1">
      <c r="A27" s="27"/>
      <c r="B27" s="27"/>
      <c r="C27" s="27"/>
      <c r="D27" s="27"/>
      <c r="E27" s="27"/>
    </row>
    <row r="28" spans="1:5" s="25" customFormat="1" ht="18" customHeight="1">
      <c r="A28" s="78" t="s">
        <v>94</v>
      </c>
      <c r="B28" s="78"/>
      <c r="C28" s="78"/>
      <c r="D28" s="78"/>
      <c r="E28" s="78"/>
    </row>
    <row r="29" spans="1:5" s="25" customFormat="1" ht="18" customHeight="1">
      <c r="A29" s="27"/>
      <c r="B29" s="27"/>
      <c r="C29" s="27"/>
      <c r="D29" s="27"/>
      <c r="E29" s="27"/>
    </row>
    <row r="30" spans="1:5" s="17" customFormat="1" ht="25.5">
      <c r="A30" s="33" t="s">
        <v>28</v>
      </c>
      <c r="B30" s="33"/>
      <c r="C30" s="34" t="s">
        <v>1</v>
      </c>
      <c r="D30" s="53" t="s">
        <v>30</v>
      </c>
      <c r="E30" s="27"/>
    </row>
    <row r="31" spans="1:5" s="38" customFormat="1" ht="15" customHeight="1">
      <c r="A31" s="33" t="s">
        <v>0</v>
      </c>
      <c r="B31" s="33"/>
      <c r="C31" s="35">
        <v>152772</v>
      </c>
      <c r="D31" s="35"/>
      <c r="E31" s="27"/>
    </row>
    <row r="32" spans="1:5" s="17" customFormat="1" ht="15" customHeight="1">
      <c r="A32" s="49" t="s">
        <v>71</v>
      </c>
      <c r="B32" s="49"/>
      <c r="C32" s="54">
        <v>128638.64</v>
      </c>
      <c r="D32" s="54"/>
      <c r="E32" s="55"/>
    </row>
    <row r="33" ht="18" customHeight="1"/>
  </sheetData>
  <mergeCells count="2">
    <mergeCell ref="A1:E1"/>
    <mergeCell ref="A28:E28"/>
  </mergeCells>
  <printOptions/>
  <pageMargins left="0.75" right="0.75" top="0.64" bottom="0.43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G30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5.00390625" style="27" customWidth="1"/>
    <col min="2" max="2" width="41.00390625" style="27" customWidth="1"/>
    <col min="3" max="3" width="16.125" style="27" customWidth="1"/>
    <col min="4" max="4" width="15.25390625" style="27" customWidth="1"/>
    <col min="5" max="16384" width="9.125" style="27" customWidth="1"/>
  </cols>
  <sheetData>
    <row r="1" spans="1:5" ht="27" customHeight="1">
      <c r="A1" s="77" t="s">
        <v>72</v>
      </c>
      <c r="B1" s="77"/>
      <c r="C1" s="77"/>
      <c r="D1" s="77"/>
      <c r="E1" s="77"/>
    </row>
    <row r="2" spans="1:5" ht="58.5" customHeight="1">
      <c r="A2" s="14" t="s">
        <v>24</v>
      </c>
      <c r="B2" s="14" t="s">
        <v>2</v>
      </c>
      <c r="C2" s="14" t="s">
        <v>95</v>
      </c>
      <c r="D2" s="56" t="s">
        <v>27</v>
      </c>
      <c r="E2" s="57" t="s">
        <v>50</v>
      </c>
    </row>
    <row r="3" spans="1:5" ht="16.5" customHeight="1">
      <c r="A3" s="3" t="s">
        <v>3</v>
      </c>
      <c r="B3" s="4" t="s">
        <v>4</v>
      </c>
      <c r="C3" s="30">
        <f>SUM(C4,C7,C8)</f>
        <v>13637000</v>
      </c>
      <c r="D3" s="30">
        <f>SUM(D4,D7,D8)</f>
        <v>14734286.53</v>
      </c>
      <c r="E3" s="31">
        <f aca="true" t="shared" si="0" ref="E3:E23">D3/C3</f>
        <v>1.080463923883552</v>
      </c>
    </row>
    <row r="4" spans="1:5" ht="18" customHeight="1">
      <c r="A4" s="28">
        <v>1</v>
      </c>
      <c r="B4" s="33" t="s">
        <v>56</v>
      </c>
      <c r="C4" s="26">
        <f>SUM(C5:C6)</f>
        <v>13302000</v>
      </c>
      <c r="D4" s="26">
        <f>SUM(D5:D6)</f>
        <v>13160017</v>
      </c>
      <c r="E4" s="36">
        <f t="shared" si="0"/>
        <v>0.9893261915501428</v>
      </c>
    </row>
    <row r="5" spans="1:5" ht="18" customHeight="1">
      <c r="A5" s="50"/>
      <c r="B5" s="50" t="s">
        <v>57</v>
      </c>
      <c r="C5" s="23">
        <v>9802000</v>
      </c>
      <c r="D5" s="23">
        <v>9788187</v>
      </c>
      <c r="E5" s="41">
        <f t="shared" si="0"/>
        <v>0.9985907977963681</v>
      </c>
    </row>
    <row r="6" spans="1:7" ht="24.75" customHeight="1">
      <c r="A6" s="50"/>
      <c r="B6" s="58" t="s">
        <v>73</v>
      </c>
      <c r="C6" s="23">
        <v>3500000</v>
      </c>
      <c r="D6" s="23">
        <v>3371830</v>
      </c>
      <c r="E6" s="41">
        <f t="shared" si="0"/>
        <v>0.96338</v>
      </c>
      <c r="G6" s="37"/>
    </row>
    <row r="7" spans="1:5" ht="18" customHeight="1">
      <c r="A7" s="28">
        <v>2</v>
      </c>
      <c r="B7" s="33" t="s">
        <v>63</v>
      </c>
      <c r="C7" s="26">
        <v>35000</v>
      </c>
      <c r="D7" s="26">
        <v>49758</v>
      </c>
      <c r="E7" s="36">
        <f t="shared" si="0"/>
        <v>1.421657142857143</v>
      </c>
    </row>
    <row r="8" spans="1:5" ht="18" customHeight="1">
      <c r="A8" s="28">
        <v>3</v>
      </c>
      <c r="B8" s="33" t="s">
        <v>62</v>
      </c>
      <c r="C8" s="26">
        <v>300000</v>
      </c>
      <c r="D8" s="26">
        <v>1524511.53</v>
      </c>
      <c r="E8" s="36">
        <f t="shared" si="0"/>
        <v>5.0817051</v>
      </c>
    </row>
    <row r="9" spans="1:5" ht="18" customHeight="1">
      <c r="A9" s="28"/>
      <c r="B9" s="69" t="s">
        <v>100</v>
      </c>
      <c r="C9" s="26">
        <v>10000</v>
      </c>
      <c r="D9" s="26">
        <v>9500</v>
      </c>
      <c r="E9" s="36">
        <f t="shared" si="0"/>
        <v>0.95</v>
      </c>
    </row>
    <row r="10" spans="1:5" ht="18" customHeight="1">
      <c r="A10" s="3" t="s">
        <v>10</v>
      </c>
      <c r="B10" s="32" t="s">
        <v>64</v>
      </c>
      <c r="C10" s="30">
        <f>SUM(C11,C12,C14,C15,C18,C19,C20,C21,C22)</f>
        <v>13448700</v>
      </c>
      <c r="D10" s="30">
        <f>SUM(D11,D12,D14,D15,D18,D19,D20,D21,D22)</f>
        <v>13465064.270000001</v>
      </c>
      <c r="E10" s="31">
        <f t="shared" si="0"/>
        <v>1.0012167919575872</v>
      </c>
    </row>
    <row r="11" spans="1:5" ht="15.75" customHeight="1">
      <c r="A11" s="28">
        <v>1</v>
      </c>
      <c r="B11" s="33" t="s">
        <v>65</v>
      </c>
      <c r="C11" s="26">
        <v>700000</v>
      </c>
      <c r="D11" s="26">
        <v>674548</v>
      </c>
      <c r="E11" s="36">
        <f t="shared" si="0"/>
        <v>0.96364</v>
      </c>
    </row>
    <row r="12" spans="1:5" ht="12.75">
      <c r="A12" s="28">
        <v>2</v>
      </c>
      <c r="B12" s="33" t="s">
        <v>66</v>
      </c>
      <c r="C12" s="26">
        <v>2500000</v>
      </c>
      <c r="D12" s="26">
        <v>2744910</v>
      </c>
      <c r="E12" s="36">
        <f t="shared" si="0"/>
        <v>1.097964</v>
      </c>
    </row>
    <row r="13" spans="1:5" ht="12.75">
      <c r="A13" s="28"/>
      <c r="B13" s="33" t="s">
        <v>74</v>
      </c>
      <c r="C13" s="26">
        <v>1800000</v>
      </c>
      <c r="D13" s="26">
        <v>2249209.62</v>
      </c>
      <c r="E13" s="36">
        <f t="shared" si="0"/>
        <v>1.2495609</v>
      </c>
    </row>
    <row r="14" spans="1:5" s="17" customFormat="1" ht="18" customHeight="1">
      <c r="A14" s="28">
        <v>3</v>
      </c>
      <c r="B14" s="33" t="s">
        <v>67</v>
      </c>
      <c r="C14" s="26">
        <v>155000</v>
      </c>
      <c r="D14" s="26">
        <v>182540</v>
      </c>
      <c r="E14" s="36">
        <f t="shared" si="0"/>
        <v>1.1776774193548387</v>
      </c>
    </row>
    <row r="15" spans="1:5" s="25" customFormat="1" ht="18" customHeight="1">
      <c r="A15" s="28">
        <v>4</v>
      </c>
      <c r="B15" s="33" t="s">
        <v>75</v>
      </c>
      <c r="C15" s="26">
        <f>SUM(C16,C17)</f>
        <v>7900000</v>
      </c>
      <c r="D15" s="26">
        <f>SUM(D16,D17)</f>
        <v>7750485.569999999</v>
      </c>
      <c r="E15" s="36">
        <f t="shared" si="0"/>
        <v>0.9810741227848101</v>
      </c>
    </row>
    <row r="16" spans="1:5" s="17" customFormat="1" ht="12.75">
      <c r="A16" s="40"/>
      <c r="B16" s="50" t="s">
        <v>13</v>
      </c>
      <c r="C16" s="23">
        <v>6720000</v>
      </c>
      <c r="D16" s="23">
        <v>7047178.97</v>
      </c>
      <c r="E16" s="41">
        <f t="shared" si="0"/>
        <v>1.0486873467261904</v>
      </c>
    </row>
    <row r="17" spans="1:5" s="38" customFormat="1" ht="12.75">
      <c r="A17" s="40"/>
      <c r="B17" s="50" t="s">
        <v>76</v>
      </c>
      <c r="C17" s="23">
        <v>1180000</v>
      </c>
      <c r="D17" s="23">
        <v>703306.6</v>
      </c>
      <c r="E17" s="41">
        <f t="shared" si="0"/>
        <v>0.5960225423728813</v>
      </c>
    </row>
    <row r="18" spans="1:5" s="17" customFormat="1" ht="27" customHeight="1">
      <c r="A18" s="28">
        <v>5</v>
      </c>
      <c r="B18" s="51" t="s">
        <v>69</v>
      </c>
      <c r="C18" s="26">
        <v>1761700</v>
      </c>
      <c r="D18" s="26">
        <v>1572389.46</v>
      </c>
      <c r="E18" s="36">
        <f t="shared" si="0"/>
        <v>0.8925409888176193</v>
      </c>
    </row>
    <row r="19" spans="1:5" ht="18" customHeight="1">
      <c r="A19" s="28">
        <v>6</v>
      </c>
      <c r="B19" s="33" t="s">
        <v>70</v>
      </c>
      <c r="C19" s="26">
        <v>20000</v>
      </c>
      <c r="D19" s="26">
        <v>11676.99</v>
      </c>
      <c r="E19" s="36">
        <f t="shared" si="0"/>
        <v>0.5838495</v>
      </c>
    </row>
    <row r="20" spans="1:5" s="17" customFormat="1" ht="18" customHeight="1">
      <c r="A20" s="28">
        <v>7</v>
      </c>
      <c r="B20" s="33" t="s">
        <v>17</v>
      </c>
      <c r="C20" s="26">
        <v>400000</v>
      </c>
      <c r="D20" s="26">
        <v>523067.96</v>
      </c>
      <c r="E20" s="36">
        <f t="shared" si="0"/>
        <v>1.3076699</v>
      </c>
    </row>
    <row r="21" spans="1:5" s="17" customFormat="1" ht="18" customHeight="1">
      <c r="A21" s="28">
        <v>8</v>
      </c>
      <c r="B21" s="33" t="s">
        <v>77</v>
      </c>
      <c r="C21" s="26">
        <v>9000</v>
      </c>
      <c r="D21" s="26">
        <v>169.29</v>
      </c>
      <c r="E21" s="36">
        <f t="shared" si="0"/>
        <v>0.01881</v>
      </c>
    </row>
    <row r="22" spans="1:5" s="17" customFormat="1" ht="18" customHeight="1">
      <c r="A22" s="28">
        <v>9</v>
      </c>
      <c r="B22" s="33" t="s">
        <v>78</v>
      </c>
      <c r="C22" s="26">
        <v>3000</v>
      </c>
      <c r="D22" s="26">
        <v>5277</v>
      </c>
      <c r="E22" s="36">
        <f t="shared" si="0"/>
        <v>1.759</v>
      </c>
    </row>
    <row r="23" spans="1:5" s="17" customFormat="1" ht="18" customHeight="1">
      <c r="A23" s="3" t="s">
        <v>19</v>
      </c>
      <c r="B23" s="4" t="s">
        <v>20</v>
      </c>
      <c r="C23" s="30">
        <f>C3-C10</f>
        <v>188300</v>
      </c>
      <c r="D23" s="30">
        <f>D3-D10</f>
        <v>1269222.259999998</v>
      </c>
      <c r="E23" s="31">
        <f t="shared" si="0"/>
        <v>6.7404262347318</v>
      </c>
    </row>
    <row r="24" spans="1:5" s="17" customFormat="1" ht="18" customHeight="1">
      <c r="A24" s="27"/>
      <c r="B24" s="27"/>
      <c r="C24" s="27"/>
      <c r="D24" s="27"/>
      <c r="E24" s="27"/>
    </row>
    <row r="25" spans="1:5" s="17" customFormat="1" ht="18" customHeight="1">
      <c r="A25" s="27"/>
      <c r="B25" s="27"/>
      <c r="C25" s="27"/>
      <c r="D25" s="27"/>
      <c r="E25" s="27"/>
    </row>
    <row r="26" spans="1:5" s="17" customFormat="1" ht="18" customHeight="1">
      <c r="A26" s="78" t="s">
        <v>94</v>
      </c>
      <c r="B26" s="78"/>
      <c r="C26" s="78"/>
      <c r="D26" s="78"/>
      <c r="E26" s="78"/>
    </row>
    <row r="27" spans="1:5" s="17" customFormat="1" ht="18" customHeight="1">
      <c r="A27" s="27"/>
      <c r="B27" s="27"/>
      <c r="C27" s="27"/>
      <c r="D27" s="27"/>
      <c r="E27" s="27"/>
    </row>
    <row r="28" spans="1:5" s="25" customFormat="1" ht="27" customHeight="1">
      <c r="A28" s="33" t="s">
        <v>28</v>
      </c>
      <c r="B28" s="33"/>
      <c r="C28" s="34" t="s">
        <v>1</v>
      </c>
      <c r="D28" s="39" t="s">
        <v>30</v>
      </c>
      <c r="E28" s="27"/>
    </row>
    <row r="29" spans="1:5" s="25" customFormat="1" ht="18" customHeight="1">
      <c r="A29" s="33" t="s">
        <v>0</v>
      </c>
      <c r="B29" s="33"/>
      <c r="C29" s="35">
        <v>3867157.31</v>
      </c>
      <c r="D29" s="35">
        <v>9476.34</v>
      </c>
      <c r="E29" s="27"/>
    </row>
    <row r="30" spans="1:5" s="17" customFormat="1" ht="12.75">
      <c r="A30" s="33" t="s">
        <v>71</v>
      </c>
      <c r="B30" s="33"/>
      <c r="C30" s="35">
        <v>1492052.34</v>
      </c>
      <c r="D30" s="35"/>
      <c r="E30" s="27"/>
    </row>
  </sheetData>
  <mergeCells count="2">
    <mergeCell ref="A1:E1"/>
    <mergeCell ref="A26:E26"/>
  </mergeCells>
  <printOptions/>
  <pageMargins left="0.75" right="0.75" top="0.55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2010-03-16T14:08:15Z</cp:lastPrinted>
  <dcterms:created xsi:type="dcterms:W3CDTF">1997-02-26T13:46:56Z</dcterms:created>
  <dcterms:modified xsi:type="dcterms:W3CDTF">2010-03-16T14:18:04Z</dcterms:modified>
  <cp:category/>
  <cp:version/>
  <cp:contentType/>
  <cp:contentStatus/>
</cp:coreProperties>
</file>