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895" activeTab="0"/>
  </bookViews>
  <sheets>
    <sheet name="załącznik nr 9 sprawozdanie" sheetId="1" r:id="rId1"/>
  </sheets>
  <definedNames>
    <definedName name="_xlnm.Print_Titles" localSheetId="0">'załącznik nr 9 sprawozdanie'!$3:$4</definedName>
  </definedNames>
  <calcPr fullCalcOnLoad="1" fullPrecision="0"/>
</workbook>
</file>

<file path=xl/sharedStrings.xml><?xml version="1.0" encoding="utf-8"?>
<sst xmlns="http://schemas.openxmlformats.org/spreadsheetml/2006/main" count="224" uniqueCount="161">
  <si>
    <t>Lp.</t>
  </si>
  <si>
    <t>OGÓŁEM</t>
  </si>
  <si>
    <t>Placówka</t>
  </si>
  <si>
    <t>Wydatki</t>
  </si>
  <si>
    <t xml:space="preserve">IV Liceum Ogólnokształcące </t>
  </si>
  <si>
    <t xml:space="preserve">V Liceum Ogólnokształcące </t>
  </si>
  <si>
    <t xml:space="preserve">VI Liceum Ogólnokształcące </t>
  </si>
  <si>
    <t xml:space="preserve">IX Liceum Ogólnokształcące </t>
  </si>
  <si>
    <t xml:space="preserve">X Liceum Ogólnokształcące </t>
  </si>
  <si>
    <t>Szkoła Muzyczna</t>
  </si>
  <si>
    <t>Poradnia Psychologiczno - Pedagogiczna nr 1</t>
  </si>
  <si>
    <t>Poradnia Psychologiczno - Pedagogiczna nr 2</t>
  </si>
  <si>
    <t>Poradnia Psychologiczno - Pedagogiczna nr 3</t>
  </si>
  <si>
    <t>Młodzieżowy Dom Kultury</t>
  </si>
  <si>
    <t>Szkoła Podstawowa nr 6</t>
  </si>
  <si>
    <t>Szkoła Podstawowa nr 13</t>
  </si>
  <si>
    <t>Szkoła Podstawowa nr 16</t>
  </si>
  <si>
    <t>Szkoła Podstawowa nr 17</t>
  </si>
  <si>
    <t>Szkoła Podstawowa nr 18</t>
  </si>
  <si>
    <t>Szkoła Podstawowa nr 20</t>
  </si>
  <si>
    <t>Szkoła Podstawowa nr 21</t>
  </si>
  <si>
    <t>Szkoła Podstawowa nr 23</t>
  </si>
  <si>
    <t>Szkoła Podstawowa nr 26</t>
  </si>
  <si>
    <t>Szkoła Podstawowa nr 28</t>
  </si>
  <si>
    <t>Szkoła Podstawowa nr 29</t>
  </si>
  <si>
    <t>Szkoła Podstawowa nr 33</t>
  </si>
  <si>
    <t>Szkoła Podstawowa nr 34</t>
  </si>
  <si>
    <t>Szkoła Podstawowa nr 35</t>
  </si>
  <si>
    <t>Szkoła Podstawowa nr 39</t>
  </si>
  <si>
    <t>Szkoła Podstawowa nr 40</t>
  </si>
  <si>
    <t>Szkoła Podstawowa nr 10</t>
  </si>
  <si>
    <t>Rozdz. 80102 - szkoły podstawowe specjalne</t>
  </si>
  <si>
    <t>Rozdz. 80120 - licea ogólnokształcące</t>
  </si>
  <si>
    <t>Rozdz. 80110 - gimnazja</t>
  </si>
  <si>
    <t>Rozdz. 80101 - szkoły podstawowe</t>
  </si>
  <si>
    <t>Kolegium Miejskie</t>
  </si>
  <si>
    <t>Rozdz. 80132 - szkoły artystyczne</t>
  </si>
  <si>
    <t>Rozdz. 85403 - specjalne ośrodki szkolno - wychowawcze</t>
  </si>
  <si>
    <t>Rozdz. 85406 - poradnie psychologiczno - pedagogiczne</t>
  </si>
  <si>
    <t>Rozdz. 85407 - placówki wychowania pozaszkolnego</t>
  </si>
  <si>
    <t>Rozdz. 85410 - internaty i bursy szkolne</t>
  </si>
  <si>
    <t>Rozdz. 85412 - kolonie i obozy oraz inne formy wypoczynku</t>
  </si>
  <si>
    <t>Zespół Szkół Nr 5</t>
  </si>
  <si>
    <t>Zespół Szkół Nr 6</t>
  </si>
  <si>
    <t>Zespół Szkół Nr 7</t>
  </si>
  <si>
    <t>Zespół Szkół Nr 9</t>
  </si>
  <si>
    <t>Zespół Szkół Nr 10</t>
  </si>
  <si>
    <t>Zespół Szkół Nr 11</t>
  </si>
  <si>
    <t>Zespół Szkół Nr 12</t>
  </si>
  <si>
    <t>Zespół Szkół Nr 13</t>
  </si>
  <si>
    <t>Zespół Szkół Nr 14</t>
  </si>
  <si>
    <t>Zespół Szkół Nr 15</t>
  </si>
  <si>
    <t>Rozdz. 85417 - szkolne schroniska młodzieżowe</t>
  </si>
  <si>
    <t>Rozdz. 80130 - szkoły zawodowe</t>
  </si>
  <si>
    <t>Gdyński Ośrodek Doskonalenia Nauczycieli</t>
  </si>
  <si>
    <t xml:space="preserve">I Akademickie Liceum Ogólnokształcące </t>
  </si>
  <si>
    <t>Szkolne Schronisko Młodzieżowe</t>
  </si>
  <si>
    <t>Zespół Szkół Specjalnych Nr 17</t>
  </si>
  <si>
    <t>Gimnazjum nr 1</t>
  </si>
  <si>
    <t>Gimnazjum nr 3</t>
  </si>
  <si>
    <t>Gimnazjum nr 4</t>
  </si>
  <si>
    <t>Gimnazjum nr 11</t>
  </si>
  <si>
    <t>Gimnazjum Nr 3</t>
  </si>
  <si>
    <t>Gimnazjum Nr 4</t>
  </si>
  <si>
    <t>Gimnazjum Nr 11</t>
  </si>
  <si>
    <t>Przedszkole Nr 24</t>
  </si>
  <si>
    <t>Zesp.Szk.Nr 14</t>
  </si>
  <si>
    <t>Zesp.Szk.Nr 15</t>
  </si>
  <si>
    <t>Technikum Transportowe</t>
  </si>
  <si>
    <t>Rozdz. 80195 - pozostała działalność</t>
  </si>
  <si>
    <t>Przedszkole Nr 26</t>
  </si>
  <si>
    <t>Rozdz. 80141 - zakłady kształcenia nauczycieli</t>
  </si>
  <si>
    <t>Przedszkole Nr 31</t>
  </si>
  <si>
    <t>Przedszkole Nr 30</t>
  </si>
  <si>
    <t>Przedszkole Nr 52</t>
  </si>
  <si>
    <t>Dochody</t>
  </si>
  <si>
    <t>Rozdz. 80148 - stołówki szkolne</t>
  </si>
  <si>
    <t>Gimnazjum nr 2</t>
  </si>
  <si>
    <t>Gimnazjum Nr 2</t>
  </si>
  <si>
    <t>Zespół Szkół Nr  5</t>
  </si>
  <si>
    <t>Szkoła Podstawowa Nr 6</t>
  </si>
  <si>
    <t>Szkoła Podstawowa Nr 10</t>
  </si>
  <si>
    <t>Zespół Szkół Nr  6</t>
  </si>
  <si>
    <t>Zespół Szkół Nr  7</t>
  </si>
  <si>
    <t>Szkoła Podstawowa Nr 13</t>
  </si>
  <si>
    <t>Szkoła Podstawowa Nr 16</t>
  </si>
  <si>
    <t>Szkoła Podstawowa Nr 17</t>
  </si>
  <si>
    <t>Szkoła Podstawowa Nr 18</t>
  </si>
  <si>
    <t>Szkoła Podstawowa Nr 20</t>
  </si>
  <si>
    <t>Szkoła Podstawowa Nr 21</t>
  </si>
  <si>
    <t>Szkoła Podstawowa Nr 23</t>
  </si>
  <si>
    <t>Szkoła Podstawowa Nr 26</t>
  </si>
  <si>
    <t>Szkoła Podstawowa Nr 28</t>
  </si>
  <si>
    <t>Szkoła Podstawowa Nr 29</t>
  </si>
  <si>
    <t>Szkoła Podstawowa Nr 33</t>
  </si>
  <si>
    <t>Szkoła Podstawowa Nr 34</t>
  </si>
  <si>
    <t>Szkoła Podstawowa Nr 35</t>
  </si>
  <si>
    <t>Szkoła Podstawowa Nr 37</t>
  </si>
  <si>
    <t>Szkoła Podstawowa Nr 39</t>
  </si>
  <si>
    <t>Szkoła Podstawowa Nr 40</t>
  </si>
  <si>
    <t>Zespół Szkół Ogólnokształcących Nr 1</t>
  </si>
  <si>
    <t>Zespół Szkół Ogólnokształcących Nr 2</t>
  </si>
  <si>
    <t>Zespół Szkół Ogólnokształcących Nr 5</t>
  </si>
  <si>
    <t>Zespół Szkół Administracyjno - Ekonomicznych</t>
  </si>
  <si>
    <t>Zespół Szkół Budowlanych</t>
  </si>
  <si>
    <t>Zespół Szkół Chłodniczych i Elektronicznych</t>
  </si>
  <si>
    <t>Zespół Szkół Hotelarsko - Gastronomicznych</t>
  </si>
  <si>
    <t>Zespół Szkół Mechanicznych</t>
  </si>
  <si>
    <t>Zespół Szkół Usługowych</t>
  </si>
  <si>
    <t>Zespół Sportowych Szkół Ogółnokształcących</t>
  </si>
  <si>
    <t>Zespół Szkół Ogółnokształcących Nr 6</t>
  </si>
  <si>
    <t>Zespół Szkół Ogółnokształcących Nr 5</t>
  </si>
  <si>
    <t>Zespół Szkół Ogółnokształcących Nr 4</t>
  </si>
  <si>
    <t>Specjalny Ośrodek Szkolno - Wychowawczy Nr 1</t>
  </si>
  <si>
    <t>Specjalny Ośrodek Szkolno - Wychowawczy Nr 2</t>
  </si>
  <si>
    <t>Zespół Szkół Technicznych</t>
  </si>
  <si>
    <t>Zespół Szkół Rzemiosła i Handlu</t>
  </si>
  <si>
    <t>Zespół Szkół Ekologicznych</t>
  </si>
  <si>
    <t>Rozdz. 92601 - obiekty sportowe</t>
  </si>
  <si>
    <t>Zespół Sportowych Szkół Ogólnokształcących</t>
  </si>
  <si>
    <t>Zespół Szkół Ogólnokształcących nr 6</t>
  </si>
  <si>
    <t>Zespół Szkół Ogólnokształcących nr 5</t>
  </si>
  <si>
    <t>Zespół Szkół Ogólnokształcących nr 4</t>
  </si>
  <si>
    <t>Zespół Wczesnej Edukacji nr 1</t>
  </si>
  <si>
    <t>Przedszkola 80104</t>
  </si>
  <si>
    <t>Rozdz. 80104 - przedszkola</t>
  </si>
  <si>
    <t>Przedszkole Nr 4</t>
  </si>
  <si>
    <t>Przedszkole Nr 5</t>
  </si>
  <si>
    <t>Przedszkole Nr 6</t>
  </si>
  <si>
    <t>Przedszkole Nr 7</t>
  </si>
  <si>
    <t>Przedszkole Nr 8</t>
  </si>
  <si>
    <t>Przedszkole Nr 11</t>
  </si>
  <si>
    <t>Przedszkole Nr 14</t>
  </si>
  <si>
    <t>Przedszkole Nr 15</t>
  </si>
  <si>
    <t>Przedszkole Nr 16</t>
  </si>
  <si>
    <t>Przedszkole Nr 18</t>
  </si>
  <si>
    <t>Przedszkole Nr 19</t>
  </si>
  <si>
    <t>Przedszkole Nr 21</t>
  </si>
  <si>
    <t>Przedszkole Nr 22</t>
  </si>
  <si>
    <t>Przedszkole Nr 23</t>
  </si>
  <si>
    <t>Przedszkole Nr 28</t>
  </si>
  <si>
    <t>Przedszkole Nr 29</t>
  </si>
  <si>
    <t>Przedszkole Nr 35</t>
  </si>
  <si>
    <t>Przedszkole Nr 36</t>
  </si>
  <si>
    <t>Przedszkole Nr 42</t>
  </si>
  <si>
    <t>Przedszkole Nr 43</t>
  </si>
  <si>
    <t>Przedszkole Nr 44</t>
  </si>
  <si>
    <t>Przedszkole Nr 46</t>
  </si>
  <si>
    <t>Przedszkole Nr 47</t>
  </si>
  <si>
    <t>Przedszkole Nr 48</t>
  </si>
  <si>
    <t>Przedszkole Nr 49</t>
  </si>
  <si>
    <t>Przedszkole Nr 51</t>
  </si>
  <si>
    <t>Przedszkole Nr 9</t>
  </si>
  <si>
    <t>Przedszkole Nr 13</t>
  </si>
  <si>
    <t>Przedszkole Nr 25</t>
  </si>
  <si>
    <t>Przedszkole Nr 27</t>
  </si>
  <si>
    <t>Przedszkole Nr 32</t>
  </si>
  <si>
    <t>Informacja z wykonania planu dochodów i wydatków rachunków dochodów jednostek, o których mowa w art. 223 ust. 1 uofp, oraz wydatków nimi sfinansowanych na I półrocze 2013 roku.</t>
  </si>
  <si>
    <t>Załącznik nr 9</t>
  </si>
  <si>
    <t>Plan</t>
  </si>
  <si>
    <t>Wykonanie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</si>
</sst>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yy\-mm\-dd"/>
    <numFmt numFmtId="166" formatCode="dd\-mmm\-yy"/>
    <numFmt numFmtId="167" formatCode="dd\-mmm"/>
    <numFmt numFmtId="168" formatCode="mmm\-yy"/>
    <numFmt numFmtId="169" formatCode="yy\-mm\-dd\ hh:mm"/>
    <numFmt numFmtId="170" formatCode="#,##0.0"/>
    <numFmt numFmtId="171" formatCode="0.0%"/>
    <numFmt numFmtId="172" formatCode="#,##0.0000"/>
    <numFmt numFmtId="173" formatCode="#,##0.0\ _z_ł;[Red]\-#,##0.0\ _z_ł"/>
    <numFmt numFmtId="174" formatCode="#,##0.00000"/>
    <numFmt numFmtId="175" formatCode="#,##0.000"/>
    <numFmt numFmtId="176" formatCode="0.000"/>
    <numFmt numFmtId="177" formatCode="0.0000000"/>
    <numFmt numFmtId="178" formatCode="0.000000"/>
    <numFmt numFmtId="179" formatCode="0.00000"/>
    <numFmt numFmtId="180" formatCode="0.0000"/>
    <numFmt numFmtId="181" formatCode="0.0000%"/>
    <numFmt numFmtId="182" formatCode="0.00000%"/>
    <numFmt numFmtId="183" formatCode="0.000000%"/>
    <numFmt numFmtId="184" formatCode="0.0000000%"/>
    <numFmt numFmtId="185" formatCode="0.000%"/>
    <numFmt numFmtId="186" formatCode="d\-mmm\-yy"/>
    <numFmt numFmtId="187" formatCode="_-* #,##0.0\ _z_ł_-;\-* #,##0.0\ _z_ł_-;_-* &quot;-&quot;??\ _z_ł_-;_-@_-"/>
    <numFmt numFmtId="188" formatCode="_-* #,##0\ _z_ł_-;\-* #,##0\ _z_ł_-;_-* &quot;-&quot;??\ _z_ł_-;_-@_-"/>
    <numFmt numFmtId="189" formatCode="&quot;Tak&quot;;&quot;Tak&quot;;&quot;Nie&quot;"/>
    <numFmt numFmtId="190" formatCode="&quot;Prawda&quot;;&quot;Prawda&quot;;&quot;Fałsz&quot;"/>
    <numFmt numFmtId="191" formatCode="&quot;Włączone&quot;;&quot;Włączone&quot;;&quot;Wyłączone&quot;"/>
    <numFmt numFmtId="192" formatCode="&quot;€&quot;#,##0;\-&quot;€&quot;#,##0"/>
    <numFmt numFmtId="193" formatCode="&quot;€&quot;#,##0;[Red]\-&quot;€&quot;#,##0"/>
    <numFmt numFmtId="194" formatCode="&quot;€&quot;#,##0.00;\-&quot;€&quot;#,##0.00"/>
    <numFmt numFmtId="195" formatCode="&quot;€&quot;#,##0.00;[Red]\-&quot;€&quot;#,##0.00"/>
    <numFmt numFmtId="196" formatCode="_-&quot;€&quot;* #,##0_-;\-&quot;€&quot;* #,##0_-;_-&quot;€&quot;* &quot;-&quot;_-;_-@_-"/>
    <numFmt numFmtId="197" formatCode="_-* #,##0_-;\-* #,##0_-;_-* &quot;-&quot;_-;_-@_-"/>
    <numFmt numFmtId="198" formatCode="_-&quot;€&quot;* #,##0.00_-;\-&quot;€&quot;* #,##0.00_-;_-&quot;€&quot;* &quot;-&quot;??_-;_-@_-"/>
    <numFmt numFmtId="199" formatCode="_-* #,##0.00_-;\-* #,##0.00_-;_-* &quot;-&quot;??_-;_-@_-"/>
  </numFmts>
  <fonts count="2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color indexed="10"/>
      <name val="Arial CE"/>
      <family val="2"/>
    </font>
    <font>
      <b/>
      <i/>
      <sz val="10"/>
      <color indexed="10"/>
      <name val="Arial CE"/>
      <family val="2"/>
    </font>
    <font>
      <i/>
      <sz val="9"/>
      <color indexed="10"/>
      <name val="Arial CE"/>
      <family val="2"/>
    </font>
    <font>
      <sz val="11"/>
      <color indexed="10"/>
      <name val="Arial CE"/>
      <family val="2"/>
    </font>
    <font>
      <i/>
      <sz val="8"/>
      <color indexed="10"/>
      <name val="Arial CE"/>
      <family val="2"/>
    </font>
    <font>
      <b/>
      <i/>
      <sz val="10"/>
      <name val="Arial CE"/>
      <family val="2"/>
    </font>
    <font>
      <b/>
      <sz val="11"/>
      <color indexed="10"/>
      <name val="Arial CE"/>
      <family val="2"/>
    </font>
    <font>
      <b/>
      <sz val="11"/>
      <name val="Arial CE"/>
      <family val="2"/>
    </font>
    <font>
      <b/>
      <i/>
      <sz val="9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b/>
      <sz val="9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3" fontId="19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24" fillId="0" borderId="0" xfId="0" applyNumberFormat="1" applyFont="1" applyAlignment="1">
      <alignment/>
    </xf>
    <xf numFmtId="3" fontId="1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3" fontId="18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19" fillId="0" borderId="2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horizontal="right"/>
    </xf>
    <xf numFmtId="3" fontId="1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Border="1" applyAlignment="1">
      <alignment horizontal="right" vertical="center"/>
    </xf>
    <xf numFmtId="3" fontId="19" fillId="0" borderId="1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Fill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1741"/>
  <sheetViews>
    <sheetView tabSelected="1" workbookViewId="0" topLeftCell="A1">
      <pane ySplit="4" topLeftCell="BM5" activePane="bottomLeft" state="frozen"/>
      <selection pane="topLeft" activeCell="A1" sqref="A1"/>
      <selection pane="bottomLeft" activeCell="B10" sqref="B10"/>
    </sheetView>
  </sheetViews>
  <sheetFormatPr defaultColWidth="9.00390625" defaultRowHeight="12.75"/>
  <cols>
    <col min="1" max="1" width="3.375" style="12" customWidth="1"/>
    <col min="2" max="2" width="61.25390625" style="8" customWidth="1"/>
    <col min="3" max="4" width="13.375" style="3" customWidth="1"/>
    <col min="5" max="5" width="13.625" style="7" customWidth="1"/>
    <col min="6" max="6" width="11.125" style="3" customWidth="1"/>
    <col min="7" max="7" width="13.00390625" style="7" customWidth="1"/>
    <col min="8" max="8" width="13.125" style="7" customWidth="1"/>
    <col min="9" max="9" width="12.375" style="3" customWidth="1"/>
    <col min="10" max="11" width="9.125" style="3" customWidth="1"/>
    <col min="12" max="12" width="10.25390625" style="3" customWidth="1"/>
    <col min="13" max="13" width="9.125" style="3" customWidth="1"/>
    <col min="14" max="14" width="10.125" style="3" customWidth="1"/>
    <col min="15" max="40" width="9.125" style="3" customWidth="1"/>
    <col min="41" max="41" width="15.75390625" style="3" customWidth="1"/>
    <col min="42" max="42" width="10.125" style="3" bestFit="1" customWidth="1"/>
    <col min="43" max="16384" width="9.125" style="3" customWidth="1"/>
  </cols>
  <sheetData>
    <row r="1" spans="1:239" ht="18" customHeight="1">
      <c r="A1" s="18"/>
      <c r="B1" s="2"/>
      <c r="C1" s="2"/>
      <c r="D1" s="2"/>
      <c r="E1" s="55" t="s">
        <v>158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</row>
    <row r="2" spans="1:8" ht="44.25" customHeight="1">
      <c r="A2" s="77" t="s">
        <v>157</v>
      </c>
      <c r="B2" s="77"/>
      <c r="C2" s="77"/>
      <c r="D2" s="77"/>
      <c r="E2" s="77"/>
      <c r="F2" s="4"/>
      <c r="G2" s="4"/>
      <c r="H2" s="4"/>
    </row>
    <row r="3" spans="1:13" ht="18" customHeight="1">
      <c r="A3" s="83" t="s">
        <v>0</v>
      </c>
      <c r="B3" s="82" t="s">
        <v>2</v>
      </c>
      <c r="C3" s="80" t="s">
        <v>75</v>
      </c>
      <c r="D3" s="81"/>
      <c r="E3" s="82" t="s">
        <v>3</v>
      </c>
      <c r="F3" s="82"/>
      <c r="G3" s="4"/>
      <c r="H3" s="4"/>
      <c r="I3" s="5"/>
      <c r="J3" s="5"/>
      <c r="K3" s="5"/>
      <c r="L3" s="5"/>
      <c r="M3" s="5"/>
    </row>
    <row r="4" spans="1:13" s="21" customFormat="1" ht="20.25" customHeight="1">
      <c r="A4" s="83"/>
      <c r="B4" s="82"/>
      <c r="C4" s="22" t="s">
        <v>159</v>
      </c>
      <c r="D4" s="22" t="s">
        <v>160</v>
      </c>
      <c r="E4" s="22" t="s">
        <v>159</v>
      </c>
      <c r="F4" s="22" t="s">
        <v>160</v>
      </c>
      <c r="G4" s="24"/>
      <c r="H4" s="24"/>
      <c r="I4" s="23"/>
      <c r="J4" s="23"/>
      <c r="K4" s="23"/>
      <c r="L4" s="23"/>
      <c r="M4" s="23"/>
    </row>
    <row r="5" spans="1:13" s="27" customFormat="1" ht="17.25" customHeight="1">
      <c r="A5" s="78" t="s">
        <v>34</v>
      </c>
      <c r="B5" s="79"/>
      <c r="C5" s="57">
        <f>SUM(C6:C35)</f>
        <v>1907995</v>
      </c>
      <c r="D5" s="57">
        <f>SUM(D6:D35)</f>
        <v>666211</v>
      </c>
      <c r="E5" s="57">
        <f>SUM(E6:E35)</f>
        <v>1907995</v>
      </c>
      <c r="F5" s="57">
        <f>SUM(F6:F35)</f>
        <v>405894</v>
      </c>
      <c r="G5" s="25"/>
      <c r="H5" s="67"/>
      <c r="I5" s="68"/>
      <c r="J5" s="68"/>
      <c r="K5" s="26"/>
      <c r="L5" s="26"/>
      <c r="M5" s="26"/>
    </row>
    <row r="6" spans="1:13" s="32" customFormat="1" ht="12">
      <c r="A6" s="59">
        <v>1</v>
      </c>
      <c r="B6" s="59" t="s">
        <v>80</v>
      </c>
      <c r="C6" s="19">
        <v>83000</v>
      </c>
      <c r="D6" s="19">
        <f>180+7905.4+12645.46+295.57+22056</f>
        <v>43082</v>
      </c>
      <c r="E6" s="19">
        <v>83000</v>
      </c>
      <c r="F6" s="56">
        <f>14829.85+2663.01+5832.69+11445.08+516.6+2216+912+760</f>
        <v>39175</v>
      </c>
      <c r="G6" s="29"/>
      <c r="H6" s="29"/>
      <c r="I6" s="29"/>
      <c r="J6" s="30"/>
      <c r="K6" s="31"/>
      <c r="L6" s="31"/>
      <c r="M6" s="31"/>
    </row>
    <row r="7" spans="1:13" s="32" customFormat="1" ht="12">
      <c r="A7" s="59">
        <v>2</v>
      </c>
      <c r="B7" s="59" t="s">
        <v>79</v>
      </c>
      <c r="C7" s="19">
        <v>27750</v>
      </c>
      <c r="D7" s="19">
        <f>189+8169.04+309.28</f>
        <v>8667</v>
      </c>
      <c r="E7" s="19">
        <v>27750</v>
      </c>
      <c r="F7" s="56">
        <f>56+815.48</f>
        <v>871</v>
      </c>
      <c r="G7" s="29"/>
      <c r="H7" s="29"/>
      <c r="I7" s="33"/>
      <c r="J7" s="34"/>
      <c r="K7" s="31"/>
      <c r="L7" s="31"/>
      <c r="M7" s="31"/>
    </row>
    <row r="8" spans="1:13" s="32" customFormat="1" ht="12">
      <c r="A8" s="59">
        <v>3</v>
      </c>
      <c r="B8" s="59" t="s">
        <v>81</v>
      </c>
      <c r="C8" s="19">
        <v>25600</v>
      </c>
      <c r="D8" s="19">
        <v>7428</v>
      </c>
      <c r="E8" s="19">
        <v>25600</v>
      </c>
      <c r="F8" s="56">
        <v>6183</v>
      </c>
      <c r="G8" s="29"/>
      <c r="H8" s="29"/>
      <c r="I8" s="33"/>
      <c r="J8" s="34"/>
      <c r="K8" s="31"/>
      <c r="L8" s="31"/>
      <c r="M8" s="31"/>
    </row>
    <row r="9" spans="1:13" s="32" customFormat="1" ht="12">
      <c r="A9" s="59">
        <v>4</v>
      </c>
      <c r="B9" s="59" t="s">
        <v>82</v>
      </c>
      <c r="C9" s="19">
        <v>18750</v>
      </c>
      <c r="D9" s="19">
        <v>7467</v>
      </c>
      <c r="E9" s="19">
        <v>18750</v>
      </c>
      <c r="F9" s="56">
        <v>5090</v>
      </c>
      <c r="G9" s="29"/>
      <c r="H9" s="29"/>
      <c r="I9" s="33"/>
      <c r="J9" s="34"/>
      <c r="K9" s="31"/>
      <c r="L9" s="31"/>
      <c r="M9" s="31"/>
    </row>
    <row r="10" spans="1:13" s="32" customFormat="1" ht="12">
      <c r="A10" s="59">
        <v>5</v>
      </c>
      <c r="B10" s="59" t="s">
        <v>83</v>
      </c>
      <c r="C10" s="19">
        <v>110500</v>
      </c>
      <c r="D10" s="19">
        <v>38323</v>
      </c>
      <c r="E10" s="19">
        <v>110500</v>
      </c>
      <c r="F10" s="56">
        <v>8552</v>
      </c>
      <c r="G10" s="29"/>
      <c r="H10" s="29"/>
      <c r="I10" s="33"/>
      <c r="J10" s="34"/>
      <c r="K10" s="31"/>
      <c r="L10" s="31"/>
      <c r="M10" s="31"/>
    </row>
    <row r="11" spans="1:13" s="32" customFormat="1" ht="12">
      <c r="A11" s="59">
        <v>6</v>
      </c>
      <c r="B11" s="59" t="s">
        <v>84</v>
      </c>
      <c r="C11" s="19">
        <v>33300</v>
      </c>
      <c r="D11" s="19">
        <v>12270</v>
      </c>
      <c r="E11" s="19">
        <v>33300</v>
      </c>
      <c r="F11" s="56">
        <v>9394</v>
      </c>
      <c r="G11" s="29"/>
      <c r="H11" s="29"/>
      <c r="I11" s="33"/>
      <c r="J11" s="34"/>
      <c r="K11" s="31"/>
      <c r="L11" s="31"/>
      <c r="M11" s="31"/>
    </row>
    <row r="12" spans="1:13" s="32" customFormat="1" ht="12">
      <c r="A12" s="59">
        <v>7</v>
      </c>
      <c r="B12" s="59" t="s">
        <v>119</v>
      </c>
      <c r="C12" s="19">
        <v>93000</v>
      </c>
      <c r="D12" s="19">
        <f>46406.14+124.92+376</f>
        <v>46907</v>
      </c>
      <c r="E12" s="19">
        <v>93000</v>
      </c>
      <c r="F12" s="56">
        <v>33227</v>
      </c>
      <c r="G12" s="29"/>
      <c r="H12" s="29"/>
      <c r="I12" s="33"/>
      <c r="J12" s="34"/>
      <c r="K12" s="31"/>
      <c r="L12" s="31"/>
      <c r="M12" s="31"/>
    </row>
    <row r="13" spans="1:13" s="32" customFormat="1" ht="12">
      <c r="A13" s="59">
        <v>8</v>
      </c>
      <c r="B13" s="59" t="s">
        <v>85</v>
      </c>
      <c r="C13" s="19">
        <v>24100</v>
      </c>
      <c r="D13" s="19">
        <v>6923</v>
      </c>
      <c r="E13" s="19">
        <v>24100</v>
      </c>
      <c r="F13" s="56">
        <v>4548</v>
      </c>
      <c r="G13" s="29"/>
      <c r="H13" s="29"/>
      <c r="I13" s="33"/>
      <c r="J13" s="34"/>
      <c r="K13" s="31"/>
      <c r="L13" s="31"/>
      <c r="M13" s="31"/>
    </row>
    <row r="14" spans="1:13" s="32" customFormat="1" ht="12">
      <c r="A14" s="59">
        <v>9</v>
      </c>
      <c r="B14" s="59" t="s">
        <v>86</v>
      </c>
      <c r="C14" s="19">
        <v>37500</v>
      </c>
      <c r="D14" s="19">
        <v>8286</v>
      </c>
      <c r="E14" s="19">
        <v>37500</v>
      </c>
      <c r="F14" s="56">
        <v>4516</v>
      </c>
      <c r="G14" s="29"/>
      <c r="H14" s="29"/>
      <c r="I14" s="33"/>
      <c r="J14" s="34"/>
      <c r="K14" s="31"/>
      <c r="L14" s="31"/>
      <c r="M14" s="31"/>
    </row>
    <row r="15" spans="1:13" s="32" customFormat="1" ht="12">
      <c r="A15" s="59">
        <v>10</v>
      </c>
      <c r="B15" s="59" t="s">
        <v>87</v>
      </c>
      <c r="C15" s="19">
        <v>243000</v>
      </c>
      <c r="D15" s="19">
        <f>353+17501+2445+579.54+70283</f>
        <v>91162</v>
      </c>
      <c r="E15" s="19">
        <v>243000</v>
      </c>
      <c r="F15" s="56">
        <f>16724.25+2346.84+256.44+28271.16+2199.77+135.3+3034.84+141.45+406+365+220</f>
        <v>54101</v>
      </c>
      <c r="G15" s="29"/>
      <c r="H15" s="29"/>
      <c r="I15" s="33"/>
      <c r="J15" s="34"/>
      <c r="K15" s="31"/>
      <c r="L15" s="31"/>
      <c r="M15" s="31"/>
    </row>
    <row r="16" spans="1:13" s="32" customFormat="1" ht="12">
      <c r="A16" s="59">
        <v>11</v>
      </c>
      <c r="B16" s="59" t="s">
        <v>88</v>
      </c>
      <c r="C16" s="19">
        <v>28200</v>
      </c>
      <c r="D16" s="19">
        <v>16996</v>
      </c>
      <c r="E16" s="19">
        <v>28200</v>
      </c>
      <c r="F16" s="56">
        <v>1457</v>
      </c>
      <c r="G16" s="29"/>
      <c r="H16" s="29"/>
      <c r="I16" s="33"/>
      <c r="J16" s="34"/>
      <c r="K16" s="31"/>
      <c r="L16" s="31"/>
      <c r="M16" s="31"/>
    </row>
    <row r="17" spans="1:13" s="32" customFormat="1" ht="12">
      <c r="A17" s="59">
        <v>12</v>
      </c>
      <c r="B17" s="59" t="s">
        <v>89</v>
      </c>
      <c r="C17" s="19">
        <v>113500</v>
      </c>
      <c r="D17" s="19">
        <v>27079</v>
      </c>
      <c r="E17" s="19">
        <v>113500</v>
      </c>
      <c r="F17" s="56">
        <v>24425</v>
      </c>
      <c r="G17" s="29"/>
      <c r="H17" s="29"/>
      <c r="I17" s="33"/>
      <c r="J17" s="34"/>
      <c r="K17" s="31"/>
      <c r="L17" s="31"/>
      <c r="M17" s="31"/>
    </row>
    <row r="18" spans="1:13" s="32" customFormat="1" ht="12">
      <c r="A18" s="59">
        <v>13</v>
      </c>
      <c r="B18" s="59" t="s">
        <v>90</v>
      </c>
      <c r="C18" s="19">
        <v>67500</v>
      </c>
      <c r="D18" s="19">
        <f>72+24521.49+185.43</f>
        <v>24779</v>
      </c>
      <c r="E18" s="19">
        <v>67500</v>
      </c>
      <c r="F18" s="56">
        <f>5726.83+27+61.46+536+650</f>
        <v>7001</v>
      </c>
      <c r="G18" s="29"/>
      <c r="H18" s="29"/>
      <c r="I18" s="33"/>
      <c r="J18" s="34"/>
      <c r="K18" s="31"/>
      <c r="L18" s="31"/>
      <c r="M18" s="31"/>
    </row>
    <row r="19" spans="1:13" s="32" customFormat="1" ht="12">
      <c r="A19" s="59">
        <v>14</v>
      </c>
      <c r="B19" s="59" t="s">
        <v>91</v>
      </c>
      <c r="C19" s="19">
        <f>14200+7000</f>
        <v>21200</v>
      </c>
      <c r="D19" s="19">
        <v>10455</v>
      </c>
      <c r="E19" s="19">
        <f>14200+7000</f>
        <v>21200</v>
      </c>
      <c r="F19" s="56">
        <v>6023</v>
      </c>
      <c r="G19" s="29"/>
      <c r="H19" s="29"/>
      <c r="I19" s="33"/>
      <c r="J19" s="34"/>
      <c r="K19" s="31"/>
      <c r="L19" s="31"/>
      <c r="M19" s="31"/>
    </row>
    <row r="20" spans="1:13" s="32" customFormat="1" ht="12">
      <c r="A20" s="59">
        <v>15</v>
      </c>
      <c r="B20" s="59" t="s">
        <v>92</v>
      </c>
      <c r="C20" s="19">
        <v>54600</v>
      </c>
      <c r="D20" s="19">
        <v>27526</v>
      </c>
      <c r="E20" s="19">
        <v>54600</v>
      </c>
      <c r="F20" s="56">
        <v>23616</v>
      </c>
      <c r="G20" s="29"/>
      <c r="H20" s="29"/>
      <c r="I20" s="33"/>
      <c r="J20" s="34"/>
      <c r="K20" s="31"/>
      <c r="L20" s="31"/>
      <c r="M20" s="31"/>
    </row>
    <row r="21" spans="1:13" s="32" customFormat="1" ht="12">
      <c r="A21" s="59">
        <v>16</v>
      </c>
      <c r="B21" s="59" t="s">
        <v>93</v>
      </c>
      <c r="C21" s="19">
        <v>32100</v>
      </c>
      <c r="D21" s="19">
        <v>13994</v>
      </c>
      <c r="E21" s="19">
        <v>32100</v>
      </c>
      <c r="F21" s="56">
        <v>3924</v>
      </c>
      <c r="G21" s="29"/>
      <c r="H21" s="29"/>
      <c r="I21" s="33"/>
      <c r="J21" s="34"/>
      <c r="K21" s="31"/>
      <c r="L21" s="31"/>
      <c r="M21" s="31"/>
    </row>
    <row r="22" spans="1:13" s="32" customFormat="1" ht="12">
      <c r="A22" s="59">
        <v>17</v>
      </c>
      <c r="B22" s="59" t="s">
        <v>45</v>
      </c>
      <c r="C22" s="19">
        <v>54000</v>
      </c>
      <c r="D22" s="19">
        <f>316+19271.05+312.29</f>
        <v>19899</v>
      </c>
      <c r="E22" s="19">
        <v>54000</v>
      </c>
      <c r="F22" s="56">
        <f>6616.23+50+3742.26+656.82+5.6+1938</f>
        <v>13009</v>
      </c>
      <c r="G22" s="29"/>
      <c r="H22" s="29"/>
      <c r="I22" s="33"/>
      <c r="J22" s="34"/>
      <c r="K22" s="31"/>
      <c r="L22" s="31"/>
      <c r="M22" s="31"/>
    </row>
    <row r="23" spans="1:13" s="32" customFormat="1" ht="12">
      <c r="A23" s="59">
        <v>18</v>
      </c>
      <c r="B23" s="59" t="s">
        <v>94</v>
      </c>
      <c r="C23" s="19">
        <v>20200</v>
      </c>
      <c r="D23" s="19">
        <v>5906</v>
      </c>
      <c r="E23" s="19">
        <v>20200</v>
      </c>
      <c r="F23" s="56">
        <v>720</v>
      </c>
      <c r="G23" s="29"/>
      <c r="H23" s="29"/>
      <c r="I23" s="33"/>
      <c r="J23" s="34"/>
      <c r="K23" s="31"/>
      <c r="L23" s="31"/>
      <c r="M23" s="31"/>
    </row>
    <row r="24" spans="1:13" s="32" customFormat="1" ht="12">
      <c r="A24" s="59">
        <v>19</v>
      </c>
      <c r="B24" s="59" t="s">
        <v>95</v>
      </c>
      <c r="C24" s="19">
        <v>65000</v>
      </c>
      <c r="D24" s="19">
        <v>9684</v>
      </c>
      <c r="E24" s="19">
        <v>65000</v>
      </c>
      <c r="F24" s="56">
        <v>6580</v>
      </c>
      <c r="G24" s="29"/>
      <c r="H24" s="29"/>
      <c r="I24" s="33"/>
      <c r="J24" s="34"/>
      <c r="K24" s="31"/>
      <c r="L24" s="31"/>
      <c r="M24" s="31"/>
    </row>
    <row r="25" spans="1:13" s="32" customFormat="1" ht="12">
      <c r="A25" s="59">
        <v>20</v>
      </c>
      <c r="B25" s="59" t="s">
        <v>96</v>
      </c>
      <c r="C25" s="19">
        <v>46200</v>
      </c>
      <c r="D25" s="19">
        <v>10421</v>
      </c>
      <c r="E25" s="19">
        <v>46200</v>
      </c>
      <c r="F25" s="56">
        <v>813</v>
      </c>
      <c r="G25" s="29"/>
      <c r="H25" s="29"/>
      <c r="I25" s="33"/>
      <c r="J25" s="34"/>
      <c r="K25" s="31"/>
      <c r="L25" s="31"/>
      <c r="M25" s="31"/>
    </row>
    <row r="26" spans="1:13" s="32" customFormat="1" ht="12">
      <c r="A26" s="59">
        <v>21</v>
      </c>
      <c r="B26" s="59" t="s">
        <v>97</v>
      </c>
      <c r="C26" s="19">
        <v>24670</v>
      </c>
      <c r="D26" s="19">
        <v>10961</v>
      </c>
      <c r="E26" s="19">
        <v>24670</v>
      </c>
      <c r="F26" s="56">
        <v>3375</v>
      </c>
      <c r="G26" s="29"/>
      <c r="H26" s="29"/>
      <c r="I26" s="33"/>
      <c r="J26" s="34"/>
      <c r="K26" s="31"/>
      <c r="L26" s="31"/>
      <c r="M26" s="31"/>
    </row>
    <row r="27" spans="1:13" s="32" customFormat="1" ht="12">
      <c r="A27" s="59">
        <v>22</v>
      </c>
      <c r="B27" s="59" t="s">
        <v>98</v>
      </c>
      <c r="C27" s="19">
        <v>63875</v>
      </c>
      <c r="D27" s="19">
        <v>19725</v>
      </c>
      <c r="E27" s="19">
        <v>63875</v>
      </c>
      <c r="F27" s="56">
        <v>13940</v>
      </c>
      <c r="G27" s="29"/>
      <c r="H27" s="29"/>
      <c r="I27" s="33"/>
      <c r="J27" s="34"/>
      <c r="K27" s="31"/>
      <c r="L27" s="31"/>
      <c r="M27" s="31"/>
    </row>
    <row r="28" spans="1:13" s="32" customFormat="1" ht="12.75" customHeight="1">
      <c r="A28" s="59">
        <v>23</v>
      </c>
      <c r="B28" s="59" t="s">
        <v>99</v>
      </c>
      <c r="C28" s="19">
        <v>95500</v>
      </c>
      <c r="D28" s="19">
        <v>34137</v>
      </c>
      <c r="E28" s="19">
        <v>95500</v>
      </c>
      <c r="F28" s="56">
        <v>33948</v>
      </c>
      <c r="G28" s="29"/>
      <c r="H28" s="29"/>
      <c r="I28" s="33"/>
      <c r="J28" s="34"/>
      <c r="K28" s="31"/>
      <c r="L28" s="31"/>
      <c r="M28" s="31"/>
    </row>
    <row r="29" spans="1:13" s="32" customFormat="1" ht="12.75" customHeight="1">
      <c r="A29" s="59">
        <v>24</v>
      </c>
      <c r="B29" s="59" t="s">
        <v>46</v>
      </c>
      <c r="C29" s="19">
        <v>160500</v>
      </c>
      <c r="D29" s="19">
        <f>204+49570.26+2947.51+8295.62</f>
        <v>61017</v>
      </c>
      <c r="E29" s="19">
        <v>160500</v>
      </c>
      <c r="F29" s="56">
        <v>19308</v>
      </c>
      <c r="G29" s="29"/>
      <c r="H29" s="29"/>
      <c r="I29" s="33"/>
      <c r="J29" s="34"/>
      <c r="K29" s="31"/>
      <c r="L29" s="31"/>
      <c r="M29" s="31"/>
    </row>
    <row r="30" spans="1:13" s="32" customFormat="1" ht="12.75" customHeight="1">
      <c r="A30" s="59">
        <v>25</v>
      </c>
      <c r="B30" s="59" t="s">
        <v>47</v>
      </c>
      <c r="C30" s="19">
        <v>120000</v>
      </c>
      <c r="D30" s="19">
        <v>15922</v>
      </c>
      <c r="E30" s="19">
        <v>120000</v>
      </c>
      <c r="F30" s="56">
        <v>15763</v>
      </c>
      <c r="G30" s="29"/>
      <c r="H30" s="29"/>
      <c r="I30" s="33"/>
      <c r="J30" s="34"/>
      <c r="K30" s="31"/>
      <c r="L30" s="31"/>
      <c r="M30" s="31"/>
    </row>
    <row r="31" spans="1:13" s="32" customFormat="1" ht="13.5" customHeight="1">
      <c r="A31" s="59">
        <v>26</v>
      </c>
      <c r="B31" s="59" t="s">
        <v>48</v>
      </c>
      <c r="C31" s="19">
        <v>25300</v>
      </c>
      <c r="D31" s="19">
        <f>321.33+6158.05+172.43</f>
        <v>6652</v>
      </c>
      <c r="E31" s="19">
        <v>25300</v>
      </c>
      <c r="F31" s="56">
        <f>2094.42+2172.18+180</f>
        <v>4447</v>
      </c>
      <c r="G31" s="29"/>
      <c r="H31" s="29"/>
      <c r="I31" s="33"/>
      <c r="J31" s="34"/>
      <c r="K31" s="31"/>
      <c r="L31" s="31"/>
      <c r="M31" s="31"/>
    </row>
    <row r="32" spans="1:13" s="32" customFormat="1" ht="14.25" customHeight="1">
      <c r="A32" s="59">
        <v>27</v>
      </c>
      <c r="B32" s="59" t="s">
        <v>123</v>
      </c>
      <c r="C32" s="19">
        <v>6200</v>
      </c>
      <c r="D32" s="19">
        <v>1511</v>
      </c>
      <c r="E32" s="19">
        <v>6200</v>
      </c>
      <c r="F32" s="56">
        <v>19</v>
      </c>
      <c r="G32" s="29"/>
      <c r="H32" s="29"/>
      <c r="I32" s="33"/>
      <c r="J32" s="34"/>
      <c r="K32" s="31"/>
      <c r="L32" s="31"/>
      <c r="M32" s="31"/>
    </row>
    <row r="33" spans="1:13" s="32" customFormat="1" ht="13.5" customHeight="1">
      <c r="A33" s="59">
        <v>28</v>
      </c>
      <c r="B33" s="59" t="s">
        <v>49</v>
      </c>
      <c r="C33" s="19">
        <v>41350</v>
      </c>
      <c r="D33" s="19">
        <f>327+19795.87+122.07+2097</f>
        <v>22342</v>
      </c>
      <c r="E33" s="19">
        <v>41350</v>
      </c>
      <c r="F33" s="56">
        <f>8454.4+400+1687.34+9371.29+2268</f>
        <v>22181</v>
      </c>
      <c r="G33" s="29"/>
      <c r="H33" s="29"/>
      <c r="I33" s="33"/>
      <c r="J33" s="34"/>
      <c r="K33" s="31"/>
      <c r="L33" s="31"/>
      <c r="M33" s="31"/>
    </row>
    <row r="34" spans="1:13" s="32" customFormat="1" ht="15.75" customHeight="1">
      <c r="A34" s="59">
        <v>29</v>
      </c>
      <c r="B34" s="59" t="s">
        <v>66</v>
      </c>
      <c r="C34" s="19">
        <v>81600</v>
      </c>
      <c r="D34" s="19">
        <v>39854</v>
      </c>
      <c r="E34" s="19">
        <v>81600</v>
      </c>
      <c r="F34" s="56">
        <v>34948</v>
      </c>
      <c r="G34" s="29"/>
      <c r="H34" s="29"/>
      <c r="I34" s="33"/>
      <c r="J34" s="34"/>
      <c r="K34" s="31"/>
      <c r="L34" s="31"/>
      <c r="M34" s="31"/>
    </row>
    <row r="35" spans="1:13" s="32" customFormat="1" ht="12">
      <c r="A35" s="59">
        <v>30</v>
      </c>
      <c r="B35" s="59" t="s">
        <v>67</v>
      </c>
      <c r="C35" s="19">
        <v>90000</v>
      </c>
      <c r="D35" s="19">
        <v>16836</v>
      </c>
      <c r="E35" s="19">
        <v>90000</v>
      </c>
      <c r="F35" s="56">
        <v>4740</v>
      </c>
      <c r="G35" s="29"/>
      <c r="H35" s="29"/>
      <c r="I35" s="33"/>
      <c r="J35" s="34"/>
      <c r="K35" s="31"/>
      <c r="L35" s="31"/>
      <c r="M35" s="31"/>
    </row>
    <row r="36" spans="1:13" s="39" customFormat="1" ht="15.75" customHeight="1">
      <c r="A36" s="73" t="s">
        <v>31</v>
      </c>
      <c r="B36" s="73"/>
      <c r="C36" s="57">
        <f>SUM(C37:C37)</f>
        <v>66000</v>
      </c>
      <c r="D36" s="57">
        <f>SUM(D37:D37)</f>
        <v>51996</v>
      </c>
      <c r="E36" s="57">
        <f>SUM(E37:E37)</f>
        <v>66000</v>
      </c>
      <c r="F36" s="57">
        <f>SUM(F37:F37)</f>
        <v>33166</v>
      </c>
      <c r="G36" s="35"/>
      <c r="H36" s="35"/>
      <c r="I36" s="36"/>
      <c r="J36" s="37"/>
      <c r="K36" s="37"/>
      <c r="L36" s="36"/>
      <c r="M36" s="38"/>
    </row>
    <row r="37" spans="1:13" s="42" customFormat="1" ht="15" customHeight="1">
      <c r="A37" s="60">
        <v>1</v>
      </c>
      <c r="B37" s="59" t="s">
        <v>57</v>
      </c>
      <c r="C37" s="19">
        <v>66000</v>
      </c>
      <c r="D37" s="19">
        <v>51996</v>
      </c>
      <c r="E37" s="19">
        <v>66000</v>
      </c>
      <c r="F37" s="56">
        <v>33166</v>
      </c>
      <c r="G37" s="25"/>
      <c r="H37" s="25"/>
      <c r="I37" s="40"/>
      <c r="J37" s="40"/>
      <c r="K37" s="40"/>
      <c r="L37" s="40"/>
      <c r="M37" s="41"/>
    </row>
    <row r="38" spans="1:6" s="43" customFormat="1" ht="17.25" customHeight="1">
      <c r="A38" s="73" t="s">
        <v>125</v>
      </c>
      <c r="B38" s="73" t="s">
        <v>124</v>
      </c>
      <c r="C38" s="57">
        <f>SUM(C39:C71)</f>
        <v>138507</v>
      </c>
      <c r="D38" s="57">
        <f>SUM(D39:D71)</f>
        <v>43893</v>
      </c>
      <c r="E38" s="57">
        <f>SUM(E39:E71)</f>
        <v>138507</v>
      </c>
      <c r="F38" s="57">
        <f>SUM(F39:F71)</f>
        <v>16079</v>
      </c>
    </row>
    <row r="39" spans="1:6" s="43" customFormat="1" ht="13.5" customHeight="1">
      <c r="A39" s="59">
        <v>1</v>
      </c>
      <c r="B39" s="59" t="s">
        <v>126</v>
      </c>
      <c r="C39" s="19">
        <v>230</v>
      </c>
      <c r="D39" s="19">
        <v>57</v>
      </c>
      <c r="E39" s="19">
        <v>230</v>
      </c>
      <c r="F39" s="66">
        <v>8</v>
      </c>
    </row>
    <row r="40" spans="1:6" s="43" customFormat="1" ht="13.5">
      <c r="A40" s="59">
        <v>2</v>
      </c>
      <c r="B40" s="59" t="s">
        <v>127</v>
      </c>
      <c r="C40" s="19">
        <v>450</v>
      </c>
      <c r="D40" s="19">
        <f>40+72.56</f>
        <v>113</v>
      </c>
      <c r="E40" s="19">
        <v>450</v>
      </c>
      <c r="F40" s="66">
        <v>13</v>
      </c>
    </row>
    <row r="41" spans="1:6" s="43" customFormat="1" ht="13.5">
      <c r="A41" s="59">
        <v>3</v>
      </c>
      <c r="B41" s="59" t="s">
        <v>128</v>
      </c>
      <c r="C41" s="19">
        <v>13664</v>
      </c>
      <c r="D41" s="19">
        <v>6750</v>
      </c>
      <c r="E41" s="19">
        <v>13664</v>
      </c>
      <c r="F41" s="66">
        <v>579</v>
      </c>
    </row>
    <row r="42" spans="1:6" s="43" customFormat="1" ht="13.5">
      <c r="A42" s="59">
        <v>4</v>
      </c>
      <c r="B42" s="59" t="s">
        <v>129</v>
      </c>
      <c r="C42" s="19">
        <f>895+900</f>
        <v>1795</v>
      </c>
      <c r="D42" s="19">
        <v>843</v>
      </c>
      <c r="E42" s="19">
        <f>895+900</f>
        <v>1795</v>
      </c>
      <c r="F42" s="66">
        <v>162</v>
      </c>
    </row>
    <row r="43" spans="1:6" s="43" customFormat="1" ht="13.5">
      <c r="A43" s="59">
        <v>5</v>
      </c>
      <c r="B43" s="59" t="s">
        <v>130</v>
      </c>
      <c r="C43" s="19">
        <v>4600</v>
      </c>
      <c r="D43" s="19">
        <v>767</v>
      </c>
      <c r="E43" s="19">
        <v>4600</v>
      </c>
      <c r="F43" s="66">
        <v>536</v>
      </c>
    </row>
    <row r="44" spans="1:6" s="43" customFormat="1" ht="13.5">
      <c r="A44" s="59">
        <v>6</v>
      </c>
      <c r="B44" s="59" t="s">
        <v>131</v>
      </c>
      <c r="C44" s="19">
        <f>2300+3500</f>
        <v>5800</v>
      </c>
      <c r="D44" s="19">
        <v>847</v>
      </c>
      <c r="E44" s="19">
        <f>2300+3500</f>
        <v>5800</v>
      </c>
      <c r="F44" s="66">
        <v>0</v>
      </c>
    </row>
    <row r="45" spans="1:6" s="43" customFormat="1" ht="13.5">
      <c r="A45" s="59">
        <v>7</v>
      </c>
      <c r="B45" s="59" t="s">
        <v>132</v>
      </c>
      <c r="C45" s="19">
        <v>3000</v>
      </c>
      <c r="D45" s="19">
        <v>0</v>
      </c>
      <c r="E45" s="19">
        <v>3000</v>
      </c>
      <c r="F45" s="66">
        <v>0</v>
      </c>
    </row>
    <row r="46" spans="1:6" s="43" customFormat="1" ht="13.5">
      <c r="A46" s="59">
        <v>8</v>
      </c>
      <c r="B46" s="59" t="s">
        <v>133</v>
      </c>
      <c r="C46" s="19">
        <v>950</v>
      </c>
      <c r="D46" s="19">
        <v>547</v>
      </c>
      <c r="E46" s="19">
        <v>950</v>
      </c>
      <c r="F46" s="66">
        <v>8</v>
      </c>
    </row>
    <row r="47" spans="1:6" s="43" customFormat="1" ht="15" customHeight="1">
      <c r="A47" s="59">
        <v>9</v>
      </c>
      <c r="B47" s="59" t="s">
        <v>134</v>
      </c>
      <c r="C47" s="19">
        <v>3500</v>
      </c>
      <c r="D47" s="19">
        <v>66</v>
      </c>
      <c r="E47" s="19">
        <v>3500</v>
      </c>
      <c r="F47" s="66">
        <v>25</v>
      </c>
    </row>
    <row r="48" spans="1:6" s="43" customFormat="1" ht="13.5">
      <c r="A48" s="59">
        <v>10</v>
      </c>
      <c r="B48" s="59" t="s">
        <v>135</v>
      </c>
      <c r="C48" s="19">
        <f>3000+3000</f>
        <v>6000</v>
      </c>
      <c r="D48" s="19">
        <v>2013</v>
      </c>
      <c r="E48" s="19">
        <f>3000+3000</f>
        <v>6000</v>
      </c>
      <c r="F48" s="66">
        <v>2013</v>
      </c>
    </row>
    <row r="49" spans="1:6" s="43" customFormat="1" ht="13.5">
      <c r="A49" s="59">
        <v>11</v>
      </c>
      <c r="B49" s="59" t="s">
        <v>136</v>
      </c>
      <c r="C49" s="19">
        <v>300</v>
      </c>
      <c r="D49" s="19">
        <v>353</v>
      </c>
      <c r="E49" s="19">
        <v>300</v>
      </c>
      <c r="F49" s="66">
        <v>13</v>
      </c>
    </row>
    <row r="50" spans="1:6" s="43" customFormat="1" ht="13.5" customHeight="1">
      <c r="A50" s="59">
        <v>12</v>
      </c>
      <c r="B50" s="59" t="s">
        <v>137</v>
      </c>
      <c r="C50" s="19">
        <v>505</v>
      </c>
      <c r="D50" s="19">
        <v>354</v>
      </c>
      <c r="E50" s="19">
        <v>505</v>
      </c>
      <c r="F50" s="66">
        <v>10</v>
      </c>
    </row>
    <row r="51" spans="1:6" s="43" customFormat="1" ht="13.5" hidden="1">
      <c r="A51" s="59">
        <v>13</v>
      </c>
      <c r="B51" s="59" t="s">
        <v>138</v>
      </c>
      <c r="C51" s="19"/>
      <c r="D51" s="19"/>
      <c r="E51" s="19"/>
      <c r="F51" s="66"/>
    </row>
    <row r="52" spans="1:6" s="43" customFormat="1" ht="13.5" hidden="1">
      <c r="A52" s="59">
        <v>14</v>
      </c>
      <c r="B52" s="59" t="s">
        <v>139</v>
      </c>
      <c r="C52" s="19"/>
      <c r="D52" s="19"/>
      <c r="E52" s="19"/>
      <c r="F52" s="66"/>
    </row>
    <row r="53" spans="1:6" s="43" customFormat="1" ht="13.5">
      <c r="A53" s="59">
        <v>13</v>
      </c>
      <c r="B53" s="59" t="s">
        <v>65</v>
      </c>
      <c r="C53" s="19">
        <v>8500</v>
      </c>
      <c r="D53" s="19">
        <f>2077+106.67</f>
        <v>2184</v>
      </c>
      <c r="E53" s="19">
        <v>8500</v>
      </c>
      <c r="F53" s="66">
        <v>0</v>
      </c>
    </row>
    <row r="54" spans="1:6" s="43" customFormat="1" ht="13.5" hidden="1">
      <c r="A54" s="59">
        <v>15</v>
      </c>
      <c r="B54" s="59" t="s">
        <v>154</v>
      </c>
      <c r="C54" s="19"/>
      <c r="D54" s="19"/>
      <c r="E54" s="19"/>
      <c r="F54" s="66"/>
    </row>
    <row r="55" spans="1:6" s="43" customFormat="1" ht="13.5">
      <c r="A55" s="59">
        <v>14</v>
      </c>
      <c r="B55" s="59" t="s">
        <v>70</v>
      </c>
      <c r="C55" s="19">
        <v>8520</v>
      </c>
      <c r="D55" s="19">
        <v>4029</v>
      </c>
      <c r="E55" s="19">
        <v>8520</v>
      </c>
      <c r="F55" s="66">
        <v>3803</v>
      </c>
    </row>
    <row r="56" spans="1:6" s="43" customFormat="1" ht="13.5">
      <c r="A56" s="59">
        <v>15</v>
      </c>
      <c r="B56" s="59" t="s">
        <v>140</v>
      </c>
      <c r="C56" s="19">
        <v>7000</v>
      </c>
      <c r="D56" s="19">
        <f>1860+14.38</f>
        <v>1874</v>
      </c>
      <c r="E56" s="19">
        <v>7000</v>
      </c>
      <c r="F56" s="66">
        <v>0</v>
      </c>
    </row>
    <row r="57" spans="1:6" s="43" customFormat="1" ht="14.25" customHeight="1">
      <c r="A57" s="59">
        <v>16</v>
      </c>
      <c r="B57" s="59" t="s">
        <v>141</v>
      </c>
      <c r="C57" s="19">
        <v>4500</v>
      </c>
      <c r="D57" s="19">
        <v>359</v>
      </c>
      <c r="E57" s="19">
        <v>4500</v>
      </c>
      <c r="F57" s="66">
        <v>0</v>
      </c>
    </row>
    <row r="58" spans="1:6" s="43" customFormat="1" ht="14.25" customHeight="1">
      <c r="A58" s="59">
        <v>17</v>
      </c>
      <c r="B58" s="59" t="s">
        <v>73</v>
      </c>
      <c r="C58" s="19">
        <v>13000</v>
      </c>
      <c r="D58" s="19">
        <v>2276</v>
      </c>
      <c r="E58" s="19">
        <v>13000</v>
      </c>
      <c r="F58" s="66">
        <v>74</v>
      </c>
    </row>
    <row r="59" spans="1:6" s="43" customFormat="1" ht="13.5" customHeight="1">
      <c r="A59" s="59">
        <v>18</v>
      </c>
      <c r="B59" s="59" t="s">
        <v>72</v>
      </c>
      <c r="C59" s="19">
        <v>7950</v>
      </c>
      <c r="D59" s="19">
        <v>4366</v>
      </c>
      <c r="E59" s="19">
        <v>7950</v>
      </c>
      <c r="F59" s="66">
        <v>14</v>
      </c>
    </row>
    <row r="60" spans="1:6" s="43" customFormat="1" ht="12.75" customHeight="1">
      <c r="A60" s="59">
        <v>19</v>
      </c>
      <c r="B60" s="59" t="s">
        <v>142</v>
      </c>
      <c r="C60" s="19">
        <v>2100</v>
      </c>
      <c r="D60" s="19">
        <v>850</v>
      </c>
      <c r="E60" s="19">
        <v>2100</v>
      </c>
      <c r="F60" s="66">
        <v>673</v>
      </c>
    </row>
    <row r="61" spans="1:6" s="43" customFormat="1" ht="13.5">
      <c r="A61" s="59">
        <v>20</v>
      </c>
      <c r="B61" s="59" t="s">
        <v>143</v>
      </c>
      <c r="C61" s="19">
        <v>0</v>
      </c>
      <c r="D61" s="19">
        <f>383.22+0.2</f>
        <v>383</v>
      </c>
      <c r="E61" s="19">
        <v>0</v>
      </c>
      <c r="F61" s="66">
        <v>0</v>
      </c>
    </row>
    <row r="62" spans="1:6" s="43" customFormat="1" ht="13.5">
      <c r="A62" s="59">
        <v>21</v>
      </c>
      <c r="B62" s="59" t="s">
        <v>144</v>
      </c>
      <c r="C62" s="19">
        <v>7540</v>
      </c>
      <c r="D62" s="19">
        <v>1777</v>
      </c>
      <c r="E62" s="19">
        <v>7540</v>
      </c>
      <c r="F62" s="66">
        <v>585</v>
      </c>
    </row>
    <row r="63" spans="1:6" s="43" customFormat="1" ht="13.5" customHeight="1">
      <c r="A63" s="59">
        <v>22</v>
      </c>
      <c r="B63" s="59" t="s">
        <v>145</v>
      </c>
      <c r="C63" s="19">
        <v>1250</v>
      </c>
      <c r="D63" s="19">
        <v>1277</v>
      </c>
      <c r="E63" s="19">
        <v>1250</v>
      </c>
      <c r="F63" s="66">
        <v>857</v>
      </c>
    </row>
    <row r="64" spans="1:6" s="43" customFormat="1" ht="13.5" customHeight="1">
      <c r="A64" s="59">
        <v>23</v>
      </c>
      <c r="B64" s="59" t="s">
        <v>146</v>
      </c>
      <c r="C64" s="19">
        <v>4000</v>
      </c>
      <c r="D64" s="19">
        <v>779</v>
      </c>
      <c r="E64" s="19">
        <v>4000</v>
      </c>
      <c r="F64" s="66">
        <v>0</v>
      </c>
    </row>
    <row r="65" spans="1:6" s="43" customFormat="1" ht="13.5" customHeight="1">
      <c r="A65" s="59">
        <v>24</v>
      </c>
      <c r="B65" s="59" t="s">
        <v>147</v>
      </c>
      <c r="C65" s="19">
        <v>2000</v>
      </c>
      <c r="D65" s="19">
        <v>1008</v>
      </c>
      <c r="E65" s="19">
        <v>2000</v>
      </c>
      <c r="F65" s="66">
        <v>419</v>
      </c>
    </row>
    <row r="66" spans="1:6" s="43" customFormat="1" ht="12.75" customHeight="1">
      <c r="A66" s="59">
        <v>25</v>
      </c>
      <c r="B66" s="59" t="s">
        <v>148</v>
      </c>
      <c r="C66" s="19">
        <v>603</v>
      </c>
      <c r="D66" s="19">
        <f>490.86+0.19</f>
        <v>491</v>
      </c>
      <c r="E66" s="19">
        <v>603</v>
      </c>
      <c r="F66" s="66">
        <v>0</v>
      </c>
    </row>
    <row r="67" spans="1:6" s="43" customFormat="1" ht="12.75" customHeight="1">
      <c r="A67" s="59">
        <v>26</v>
      </c>
      <c r="B67" s="59" t="s">
        <v>149</v>
      </c>
      <c r="C67" s="19">
        <v>12470</v>
      </c>
      <c r="D67" s="19">
        <v>7397</v>
      </c>
      <c r="E67" s="19">
        <v>12470</v>
      </c>
      <c r="F67" s="66">
        <v>6279</v>
      </c>
    </row>
    <row r="68" spans="1:6" s="43" customFormat="1" ht="12.75" customHeight="1">
      <c r="A68" s="59">
        <v>27</v>
      </c>
      <c r="B68" s="59" t="s">
        <v>150</v>
      </c>
      <c r="C68" s="19">
        <v>5000</v>
      </c>
      <c r="D68" s="19">
        <v>0</v>
      </c>
      <c r="E68" s="19">
        <v>5000</v>
      </c>
      <c r="F68" s="66">
        <v>0</v>
      </c>
    </row>
    <row r="69" spans="1:6" s="43" customFormat="1" ht="12.75" customHeight="1">
      <c r="A69" s="59">
        <v>28</v>
      </c>
      <c r="B69" s="59" t="s">
        <v>123</v>
      </c>
      <c r="C69" s="19">
        <v>3100</v>
      </c>
      <c r="D69" s="19">
        <v>1681</v>
      </c>
      <c r="E69" s="19">
        <v>3100</v>
      </c>
      <c r="F69" s="56">
        <v>8</v>
      </c>
    </row>
    <row r="70" spans="1:6" s="43" customFormat="1" ht="12.75" customHeight="1">
      <c r="A70" s="59">
        <v>29</v>
      </c>
      <c r="B70" s="59" t="s">
        <v>151</v>
      </c>
      <c r="C70" s="19">
        <v>180</v>
      </c>
      <c r="D70" s="19">
        <v>0</v>
      </c>
      <c r="E70" s="19">
        <v>180</v>
      </c>
      <c r="F70" s="56">
        <v>0</v>
      </c>
    </row>
    <row r="71" spans="1:6" s="43" customFormat="1" ht="12" customHeight="1">
      <c r="A71" s="59">
        <v>30</v>
      </c>
      <c r="B71" s="59" t="s">
        <v>74</v>
      </c>
      <c r="C71" s="19">
        <v>10000</v>
      </c>
      <c r="D71" s="19">
        <v>452</v>
      </c>
      <c r="E71" s="19">
        <v>10000</v>
      </c>
      <c r="F71" s="56">
        <v>0</v>
      </c>
    </row>
    <row r="72" spans="1:13" s="46" customFormat="1" ht="17.25" customHeight="1">
      <c r="A72" s="61" t="s">
        <v>33</v>
      </c>
      <c r="B72" s="61"/>
      <c r="C72" s="57">
        <f>SUM(C73:C80)</f>
        <v>538095</v>
      </c>
      <c r="D72" s="57">
        <f>SUM(D73:D80)</f>
        <v>181320</v>
      </c>
      <c r="E72" s="57">
        <f>SUM(E73:E80)</f>
        <v>538095</v>
      </c>
      <c r="F72" s="57">
        <f>SUM(F73:F80)</f>
        <v>90679</v>
      </c>
      <c r="G72" s="44"/>
      <c r="H72" s="44"/>
      <c r="I72" s="45"/>
      <c r="J72" s="45"/>
      <c r="K72" s="45"/>
      <c r="L72" s="45"/>
      <c r="M72" s="45"/>
    </row>
    <row r="73" spans="1:8" s="42" customFormat="1" ht="14.25" customHeight="1">
      <c r="A73" s="59">
        <v>1</v>
      </c>
      <c r="B73" s="59" t="s">
        <v>58</v>
      </c>
      <c r="C73" s="19">
        <v>136650</v>
      </c>
      <c r="D73" s="19">
        <v>50011</v>
      </c>
      <c r="E73" s="19">
        <v>136650</v>
      </c>
      <c r="F73" s="56">
        <v>13419</v>
      </c>
      <c r="G73" s="25"/>
      <c r="H73" s="25"/>
    </row>
    <row r="74" spans="1:8" s="42" customFormat="1" ht="14.25" customHeight="1">
      <c r="A74" s="59">
        <v>2</v>
      </c>
      <c r="B74" s="59" t="s">
        <v>77</v>
      </c>
      <c r="C74" s="19">
        <v>22600</v>
      </c>
      <c r="D74" s="19">
        <f>144+4862.5+132.51+7727</f>
        <v>12866</v>
      </c>
      <c r="E74" s="19">
        <v>22600</v>
      </c>
      <c r="F74" s="56">
        <f>4139.44+2184+4.2+71</f>
        <v>6399</v>
      </c>
      <c r="G74" s="25"/>
      <c r="H74" s="25"/>
    </row>
    <row r="75" spans="1:8" s="42" customFormat="1" ht="14.25" customHeight="1">
      <c r="A75" s="59">
        <v>3</v>
      </c>
      <c r="B75" s="59" t="s">
        <v>59</v>
      </c>
      <c r="C75" s="19">
        <v>27320</v>
      </c>
      <c r="D75" s="19">
        <f>81+7196.09+39.16</f>
        <v>7316</v>
      </c>
      <c r="E75" s="19">
        <v>27320</v>
      </c>
      <c r="F75" s="56">
        <v>6431</v>
      </c>
      <c r="G75" s="25"/>
      <c r="H75" s="25"/>
    </row>
    <row r="76" spans="1:8" s="42" customFormat="1" ht="14.25" customHeight="1">
      <c r="A76" s="59">
        <v>4</v>
      </c>
      <c r="B76" s="59" t="s">
        <v>60</v>
      </c>
      <c r="C76" s="19">
        <v>58000</v>
      </c>
      <c r="D76" s="19">
        <f>373+13660.47+192.05</f>
        <v>14226</v>
      </c>
      <c r="E76" s="19">
        <v>58000</v>
      </c>
      <c r="F76" s="56">
        <f>4816.23+633.17+600+2061+137+768.14</f>
        <v>9016</v>
      </c>
      <c r="G76" s="25"/>
      <c r="H76" s="25"/>
    </row>
    <row r="77" spans="1:8" s="42" customFormat="1" ht="12.75">
      <c r="A77" s="59">
        <v>5</v>
      </c>
      <c r="B77" s="62" t="s">
        <v>120</v>
      </c>
      <c r="C77" s="19">
        <v>36850</v>
      </c>
      <c r="D77" s="19">
        <v>14789</v>
      </c>
      <c r="E77" s="19">
        <v>36850</v>
      </c>
      <c r="F77" s="56">
        <v>8884</v>
      </c>
      <c r="G77" s="25"/>
      <c r="H77" s="25"/>
    </row>
    <row r="78" spans="1:8" s="42" customFormat="1" ht="14.25" customHeight="1">
      <c r="A78" s="59">
        <v>6</v>
      </c>
      <c r="B78" s="59" t="s">
        <v>61</v>
      </c>
      <c r="C78" s="19">
        <v>145000</v>
      </c>
      <c r="D78" s="19">
        <v>41346</v>
      </c>
      <c r="E78" s="19">
        <v>145000</v>
      </c>
      <c r="F78" s="56">
        <v>23521</v>
      </c>
      <c r="G78" s="25"/>
      <c r="H78" s="25"/>
    </row>
    <row r="79" spans="1:8" s="42" customFormat="1" ht="12.75">
      <c r="A79" s="59">
        <v>7</v>
      </c>
      <c r="B79" s="62" t="s">
        <v>121</v>
      </c>
      <c r="C79" s="19">
        <v>66500</v>
      </c>
      <c r="D79" s="19">
        <v>24905</v>
      </c>
      <c r="E79" s="19">
        <v>66500</v>
      </c>
      <c r="F79" s="56">
        <v>8956</v>
      </c>
      <c r="G79" s="25"/>
      <c r="H79" s="25"/>
    </row>
    <row r="80" spans="1:8" s="42" customFormat="1" ht="12.75">
      <c r="A80" s="59">
        <v>8</v>
      </c>
      <c r="B80" s="62" t="s">
        <v>122</v>
      </c>
      <c r="C80" s="19">
        <v>45175</v>
      </c>
      <c r="D80" s="19">
        <v>15861</v>
      </c>
      <c r="E80" s="19">
        <v>45175</v>
      </c>
      <c r="F80" s="56">
        <v>14053</v>
      </c>
      <c r="G80" s="25"/>
      <c r="H80" s="25"/>
    </row>
    <row r="81" spans="1:41" s="48" customFormat="1" ht="15.75" customHeight="1">
      <c r="A81" s="61" t="s">
        <v>32</v>
      </c>
      <c r="B81" s="61"/>
      <c r="C81" s="57">
        <f>SUM(C82:C91)</f>
        <v>1085200</v>
      </c>
      <c r="D81" s="57">
        <f>SUM(D82:D91)</f>
        <v>491218</v>
      </c>
      <c r="E81" s="57">
        <f>SUM(E82:E91)</f>
        <v>1085200</v>
      </c>
      <c r="F81" s="57">
        <f>SUM(F82:F91)</f>
        <v>355516</v>
      </c>
      <c r="G81" s="47"/>
      <c r="H81" s="47"/>
      <c r="AO81" s="46"/>
    </row>
    <row r="82" spans="1:8" s="49" customFormat="1" ht="12.75">
      <c r="A82" s="59">
        <v>1</v>
      </c>
      <c r="B82" s="59" t="s">
        <v>55</v>
      </c>
      <c r="C82" s="19">
        <v>87000</v>
      </c>
      <c r="D82" s="19">
        <v>26459</v>
      </c>
      <c r="E82" s="19">
        <v>87000</v>
      </c>
      <c r="F82" s="56">
        <v>18003</v>
      </c>
      <c r="G82" s="35"/>
      <c r="H82" s="35"/>
    </row>
    <row r="83" spans="1:8" s="49" customFormat="1" ht="12.75">
      <c r="A83" s="59">
        <v>2</v>
      </c>
      <c r="B83" s="59" t="s">
        <v>100</v>
      </c>
      <c r="C83" s="19">
        <v>751750</v>
      </c>
      <c r="D83" s="19">
        <v>328002</v>
      </c>
      <c r="E83" s="19">
        <v>751750</v>
      </c>
      <c r="F83" s="56">
        <v>272229</v>
      </c>
      <c r="G83" s="35"/>
      <c r="H83" s="35"/>
    </row>
    <row r="84" spans="1:8" s="49" customFormat="1" ht="12.75">
      <c r="A84" s="59">
        <v>3</v>
      </c>
      <c r="B84" s="59" t="s">
        <v>101</v>
      </c>
      <c r="C84" s="19">
        <f>35000+10000</f>
        <v>45000</v>
      </c>
      <c r="D84" s="19">
        <v>31681</v>
      </c>
      <c r="E84" s="19">
        <f>35000+10000</f>
        <v>45000</v>
      </c>
      <c r="F84" s="56">
        <v>24969</v>
      </c>
      <c r="G84" s="35"/>
      <c r="H84" s="35"/>
    </row>
    <row r="85" spans="1:8" s="49" customFormat="1" ht="12.75">
      <c r="A85" s="59">
        <v>4</v>
      </c>
      <c r="B85" s="59" t="s">
        <v>4</v>
      </c>
      <c r="C85" s="19">
        <v>10950</v>
      </c>
      <c r="D85" s="19">
        <v>4298</v>
      </c>
      <c r="E85" s="19">
        <v>10950</v>
      </c>
      <c r="F85" s="56">
        <v>667</v>
      </c>
      <c r="G85" s="35"/>
      <c r="H85" s="35"/>
    </row>
    <row r="86" spans="1:8" s="49" customFormat="1" ht="12.75">
      <c r="A86" s="59">
        <v>5</v>
      </c>
      <c r="B86" s="59" t="s">
        <v>5</v>
      </c>
      <c r="C86" s="19">
        <v>10000</v>
      </c>
      <c r="D86" s="19">
        <v>8669</v>
      </c>
      <c r="E86" s="19">
        <v>10000</v>
      </c>
      <c r="F86" s="56">
        <v>120</v>
      </c>
      <c r="G86" s="35"/>
      <c r="H86" s="35"/>
    </row>
    <row r="87" spans="1:8" s="49" customFormat="1" ht="12.75">
      <c r="A87" s="59">
        <v>6</v>
      </c>
      <c r="B87" s="59" t="s">
        <v>6</v>
      </c>
      <c r="C87" s="19">
        <f>34500+27000</f>
        <v>61500</v>
      </c>
      <c r="D87" s="19">
        <v>38203</v>
      </c>
      <c r="E87" s="19">
        <f>34500+27000</f>
        <v>61500</v>
      </c>
      <c r="F87" s="56">
        <v>7878</v>
      </c>
      <c r="G87" s="35"/>
      <c r="H87" s="35"/>
    </row>
    <row r="88" spans="1:8" s="49" customFormat="1" ht="12.75">
      <c r="A88" s="59">
        <v>7</v>
      </c>
      <c r="B88" s="59" t="s">
        <v>7</v>
      </c>
      <c r="C88" s="19">
        <v>31000</v>
      </c>
      <c r="D88" s="19">
        <v>14704</v>
      </c>
      <c r="E88" s="19">
        <v>31000</v>
      </c>
      <c r="F88" s="56">
        <v>9543</v>
      </c>
      <c r="G88" s="25"/>
      <c r="H88" s="25"/>
    </row>
    <row r="89" spans="1:8" s="49" customFormat="1" ht="12.75">
      <c r="A89" s="59">
        <v>8</v>
      </c>
      <c r="B89" s="59" t="s">
        <v>8</v>
      </c>
      <c r="C89" s="19">
        <v>41500</v>
      </c>
      <c r="D89" s="19">
        <v>21108</v>
      </c>
      <c r="E89" s="19">
        <v>41500</v>
      </c>
      <c r="F89" s="56">
        <v>15250</v>
      </c>
      <c r="G89" s="35"/>
      <c r="H89" s="35"/>
    </row>
    <row r="90" spans="1:8" s="49" customFormat="1" ht="12.75">
      <c r="A90" s="59">
        <v>9</v>
      </c>
      <c r="B90" s="62" t="s">
        <v>102</v>
      </c>
      <c r="C90" s="19">
        <v>40000</v>
      </c>
      <c r="D90" s="19">
        <v>17609</v>
      </c>
      <c r="E90" s="19">
        <v>40000</v>
      </c>
      <c r="F90" s="56">
        <v>6857</v>
      </c>
      <c r="G90" s="35"/>
      <c r="H90" s="35"/>
    </row>
    <row r="91" spans="1:8" s="49" customFormat="1" ht="12.75">
      <c r="A91" s="59">
        <v>10</v>
      </c>
      <c r="B91" s="59" t="s">
        <v>35</v>
      </c>
      <c r="C91" s="19">
        <v>6500</v>
      </c>
      <c r="D91" s="19">
        <v>485</v>
      </c>
      <c r="E91" s="19">
        <v>6500</v>
      </c>
      <c r="F91" s="56">
        <v>0</v>
      </c>
      <c r="G91" s="35"/>
      <c r="H91" s="35"/>
    </row>
    <row r="92" spans="1:8" s="48" customFormat="1" ht="15.75" customHeight="1">
      <c r="A92" s="74" t="s">
        <v>53</v>
      </c>
      <c r="B92" s="74"/>
      <c r="C92" s="57">
        <f>SUM(C93:C102)</f>
        <v>379585</v>
      </c>
      <c r="D92" s="57">
        <f>SUM(D93:D102)</f>
        <v>154327</v>
      </c>
      <c r="E92" s="57">
        <f>SUM(E93:E102)</f>
        <v>379585</v>
      </c>
      <c r="F92" s="57">
        <f>SUM(F93:F102)</f>
        <v>117507</v>
      </c>
      <c r="G92" s="47"/>
      <c r="H92" s="47"/>
    </row>
    <row r="93" spans="1:8" s="49" customFormat="1" ht="12.75">
      <c r="A93" s="59">
        <v>1</v>
      </c>
      <c r="B93" s="59" t="s">
        <v>103</v>
      </c>
      <c r="C93" s="19">
        <v>25000</v>
      </c>
      <c r="D93" s="19">
        <v>10462</v>
      </c>
      <c r="E93" s="19">
        <v>25000</v>
      </c>
      <c r="F93" s="56">
        <v>10145</v>
      </c>
      <c r="G93" s="35"/>
      <c r="H93" s="35"/>
    </row>
    <row r="94" spans="1:8" s="49" customFormat="1" ht="12.75">
      <c r="A94" s="59">
        <v>2</v>
      </c>
      <c r="B94" s="59" t="s">
        <v>104</v>
      </c>
      <c r="C94" s="19">
        <v>49250</v>
      </c>
      <c r="D94" s="19">
        <v>7065</v>
      </c>
      <c r="E94" s="19">
        <v>49250</v>
      </c>
      <c r="F94" s="56">
        <v>5984</v>
      </c>
      <c r="G94" s="35"/>
      <c r="H94" s="35"/>
    </row>
    <row r="95" spans="1:8" s="49" customFormat="1" ht="12.75">
      <c r="A95" s="59">
        <v>3</v>
      </c>
      <c r="B95" s="59" t="s">
        <v>105</v>
      </c>
      <c r="C95" s="19">
        <v>68500</v>
      </c>
      <c r="D95" s="19">
        <v>34212</v>
      </c>
      <c r="E95" s="19">
        <v>68500</v>
      </c>
      <c r="F95" s="56">
        <v>28126</v>
      </c>
      <c r="G95" s="35"/>
      <c r="H95" s="35"/>
    </row>
    <row r="96" spans="1:8" s="49" customFormat="1" ht="12.75">
      <c r="A96" s="59">
        <v>4</v>
      </c>
      <c r="B96" s="59" t="s">
        <v>106</v>
      </c>
      <c r="C96" s="19">
        <v>90200</v>
      </c>
      <c r="D96" s="19">
        <v>48455</v>
      </c>
      <c r="E96" s="19">
        <v>90200</v>
      </c>
      <c r="F96" s="56">
        <v>39070</v>
      </c>
      <c r="G96" s="35"/>
      <c r="H96" s="35"/>
    </row>
    <row r="97" spans="1:8" s="49" customFormat="1" ht="12.75">
      <c r="A97" s="59">
        <v>5</v>
      </c>
      <c r="B97" s="59" t="s">
        <v>107</v>
      </c>
      <c r="C97" s="19">
        <f>33000+40000</f>
        <v>73000</v>
      </c>
      <c r="D97" s="19">
        <v>16478</v>
      </c>
      <c r="E97" s="19">
        <f>33000+40000</f>
        <v>73000</v>
      </c>
      <c r="F97" s="56">
        <v>13634</v>
      </c>
      <c r="G97" s="35"/>
      <c r="H97" s="35"/>
    </row>
    <row r="98" spans="1:8" s="49" customFormat="1" ht="12.75">
      <c r="A98" s="59">
        <v>6</v>
      </c>
      <c r="B98" s="59" t="s">
        <v>108</v>
      </c>
      <c r="C98" s="19">
        <v>9900</v>
      </c>
      <c r="D98" s="19">
        <v>1616</v>
      </c>
      <c r="E98" s="19">
        <v>9900</v>
      </c>
      <c r="F98" s="56">
        <v>667</v>
      </c>
      <c r="G98" s="35"/>
      <c r="H98" s="35"/>
    </row>
    <row r="99" spans="1:8" s="49" customFormat="1" ht="12.75">
      <c r="A99" s="59">
        <v>7</v>
      </c>
      <c r="B99" s="59" t="s">
        <v>115</v>
      </c>
      <c r="C99" s="19">
        <f>10500+12000</f>
        <v>22500</v>
      </c>
      <c r="D99" s="19">
        <v>15004</v>
      </c>
      <c r="E99" s="19">
        <f>10500+12000</f>
        <v>22500</v>
      </c>
      <c r="F99" s="56">
        <v>10470</v>
      </c>
      <c r="G99" s="35"/>
      <c r="H99" s="35"/>
    </row>
    <row r="100" spans="1:8" s="49" customFormat="1" ht="12.75">
      <c r="A100" s="59">
        <v>8</v>
      </c>
      <c r="B100" s="59" t="s">
        <v>116</v>
      </c>
      <c r="C100" s="19">
        <v>11000</v>
      </c>
      <c r="D100" s="19">
        <v>3570</v>
      </c>
      <c r="E100" s="19">
        <v>11000</v>
      </c>
      <c r="F100" s="56">
        <v>1056</v>
      </c>
      <c r="G100" s="35"/>
      <c r="H100" s="35"/>
    </row>
    <row r="101" spans="1:8" s="49" customFormat="1" ht="12.75">
      <c r="A101" s="59">
        <v>9</v>
      </c>
      <c r="B101" s="59" t="s">
        <v>117</v>
      </c>
      <c r="C101" s="19">
        <v>7150</v>
      </c>
      <c r="D101" s="19">
        <v>4244</v>
      </c>
      <c r="E101" s="19">
        <v>7150</v>
      </c>
      <c r="F101" s="56">
        <v>2711</v>
      </c>
      <c r="G101" s="35"/>
      <c r="H101" s="35"/>
    </row>
    <row r="102" spans="1:8" s="49" customFormat="1" ht="12.75">
      <c r="A102" s="59">
        <v>10</v>
      </c>
      <c r="B102" s="59" t="s">
        <v>68</v>
      </c>
      <c r="C102" s="19">
        <v>23085</v>
      </c>
      <c r="D102" s="19">
        <v>13221</v>
      </c>
      <c r="E102" s="19">
        <v>23085</v>
      </c>
      <c r="F102" s="56">
        <v>5644</v>
      </c>
      <c r="G102" s="35"/>
      <c r="H102" s="35"/>
    </row>
    <row r="103" spans="1:8" s="48" customFormat="1" ht="15.75" customHeight="1">
      <c r="A103" s="61" t="s">
        <v>36</v>
      </c>
      <c r="B103" s="61"/>
      <c r="C103" s="57">
        <f>SUM(C104)</f>
        <v>108050</v>
      </c>
      <c r="D103" s="57">
        <f>SUM(D104)</f>
        <v>57187</v>
      </c>
      <c r="E103" s="57">
        <f>SUM(E104)</f>
        <v>108050</v>
      </c>
      <c r="F103" s="57">
        <f>SUM(F104)</f>
        <v>48886</v>
      </c>
      <c r="G103" s="47"/>
      <c r="H103" s="47"/>
    </row>
    <row r="104" spans="1:8" s="49" customFormat="1" ht="12.75">
      <c r="A104" s="59">
        <v>1</v>
      </c>
      <c r="B104" s="59" t="s">
        <v>9</v>
      </c>
      <c r="C104" s="19">
        <v>108050</v>
      </c>
      <c r="D104" s="19">
        <v>57187</v>
      </c>
      <c r="E104" s="19">
        <v>108050</v>
      </c>
      <c r="F104" s="56">
        <v>48886</v>
      </c>
      <c r="G104" s="35"/>
      <c r="H104" s="35"/>
    </row>
    <row r="105" spans="1:8" s="46" customFormat="1" ht="19.5" customHeight="1">
      <c r="A105" s="74" t="s">
        <v>71</v>
      </c>
      <c r="B105" s="74"/>
      <c r="C105" s="57">
        <f>SUM(C106)</f>
        <v>65200</v>
      </c>
      <c r="D105" s="57">
        <f>SUM(D106)</f>
        <v>29719</v>
      </c>
      <c r="E105" s="57">
        <f>SUM(E106)</f>
        <v>65200</v>
      </c>
      <c r="F105" s="57">
        <f>SUM(F106)</f>
        <v>27576</v>
      </c>
      <c r="G105" s="44"/>
      <c r="H105" s="44"/>
    </row>
    <row r="106" spans="1:8" s="42" customFormat="1" ht="12.75">
      <c r="A106" s="59">
        <v>1</v>
      </c>
      <c r="B106" s="59" t="s">
        <v>54</v>
      </c>
      <c r="C106" s="19">
        <v>65200</v>
      </c>
      <c r="D106" s="19">
        <v>29719</v>
      </c>
      <c r="E106" s="19">
        <v>65200</v>
      </c>
      <c r="F106" s="56">
        <v>27576</v>
      </c>
      <c r="G106" s="25"/>
      <c r="H106" s="25"/>
    </row>
    <row r="107" spans="1:13" s="39" customFormat="1" ht="19.5" customHeight="1">
      <c r="A107" s="76" t="s">
        <v>76</v>
      </c>
      <c r="B107" s="76"/>
      <c r="C107" s="57">
        <f>SUM(C108:C180)</f>
        <v>9690084</v>
      </c>
      <c r="D107" s="57">
        <f>SUM(D108:D180)</f>
        <v>4677197</v>
      </c>
      <c r="E107" s="57">
        <f>SUM(E108:E180)</f>
        <v>9690084</v>
      </c>
      <c r="F107" s="57">
        <f>SUM(F108:F180)</f>
        <v>4282662</v>
      </c>
      <c r="G107" s="70"/>
      <c r="H107" s="69"/>
      <c r="I107" s="69"/>
      <c r="J107" s="69"/>
      <c r="K107" s="38"/>
      <c r="L107" s="38"/>
      <c r="M107" s="38"/>
    </row>
    <row r="108" spans="1:12" s="42" customFormat="1" ht="12.75">
      <c r="A108" s="59">
        <v>1</v>
      </c>
      <c r="B108" s="59" t="s">
        <v>78</v>
      </c>
      <c r="C108" s="19">
        <v>80000</v>
      </c>
      <c r="D108" s="19">
        <f>31742+6660</f>
        <v>38402</v>
      </c>
      <c r="E108" s="19">
        <v>80000</v>
      </c>
      <c r="F108" s="56">
        <f>1154.17+32417.02+560</f>
        <v>34131</v>
      </c>
      <c r="G108" s="28"/>
      <c r="H108" s="25"/>
      <c r="I108" s="71"/>
      <c r="K108" s="71"/>
      <c r="L108" s="71"/>
    </row>
    <row r="109" spans="1:8" s="42" customFormat="1" ht="12.75">
      <c r="A109" s="59">
        <v>2</v>
      </c>
      <c r="B109" s="59" t="s">
        <v>62</v>
      </c>
      <c r="C109" s="19">
        <v>25520</v>
      </c>
      <c r="D109" s="19">
        <v>6679</v>
      </c>
      <c r="E109" s="19">
        <v>25520</v>
      </c>
      <c r="F109" s="56">
        <v>5032</v>
      </c>
      <c r="G109" s="25"/>
      <c r="H109" s="25"/>
    </row>
    <row r="110" spans="1:8" s="42" customFormat="1" ht="12.75">
      <c r="A110" s="59">
        <v>3</v>
      </c>
      <c r="B110" s="59" t="s">
        <v>14</v>
      </c>
      <c r="C110" s="19">
        <v>200000</v>
      </c>
      <c r="D110" s="19">
        <v>112428</v>
      </c>
      <c r="E110" s="19">
        <v>200000</v>
      </c>
      <c r="F110" s="56">
        <f>229.81+106043.04+418.2+196.8</f>
        <v>106888</v>
      </c>
      <c r="G110" s="25"/>
      <c r="H110" s="25"/>
    </row>
    <row r="111" spans="1:8" s="42" customFormat="1" ht="15" customHeight="1">
      <c r="A111" s="59">
        <v>4</v>
      </c>
      <c r="B111" s="59" t="s">
        <v>63</v>
      </c>
      <c r="C111" s="19">
        <v>34000</v>
      </c>
      <c r="D111" s="19">
        <f>12586.67+6716.4</f>
        <v>19303</v>
      </c>
      <c r="E111" s="19">
        <v>34000</v>
      </c>
      <c r="F111" s="56">
        <f>241.58+18404.75+120</f>
        <v>18766</v>
      </c>
      <c r="G111" s="25"/>
      <c r="H111" s="25"/>
    </row>
    <row r="112" spans="1:8" s="42" customFormat="1" ht="12.75">
      <c r="A112" s="59">
        <v>5</v>
      </c>
      <c r="B112" s="59" t="s">
        <v>42</v>
      </c>
      <c r="C112" s="19">
        <v>174000</v>
      </c>
      <c r="D112" s="19">
        <v>91135</v>
      </c>
      <c r="E112" s="19">
        <v>174000</v>
      </c>
      <c r="F112" s="56">
        <f>240.21+81875.1+6517.77</f>
        <v>88633</v>
      </c>
      <c r="G112" s="25"/>
      <c r="H112" s="25"/>
    </row>
    <row r="113" spans="1:8" s="42" customFormat="1" ht="12.75">
      <c r="A113" s="59">
        <v>6</v>
      </c>
      <c r="B113" s="59" t="s">
        <v>30</v>
      </c>
      <c r="C113" s="19">
        <v>129000</v>
      </c>
      <c r="D113" s="19">
        <v>54555</v>
      </c>
      <c r="E113" s="19">
        <v>129000</v>
      </c>
      <c r="F113" s="56">
        <v>52668</v>
      </c>
      <c r="G113" s="25"/>
      <c r="H113" s="25"/>
    </row>
    <row r="114" spans="1:8" s="42" customFormat="1" ht="12.75">
      <c r="A114" s="59">
        <v>7</v>
      </c>
      <c r="B114" s="59" t="s">
        <v>43</v>
      </c>
      <c r="C114" s="19">
        <v>94000</v>
      </c>
      <c r="D114" s="19">
        <v>41115</v>
      </c>
      <c r="E114" s="19">
        <v>94000</v>
      </c>
      <c r="F114" s="56">
        <v>35562</v>
      </c>
      <c r="G114" s="25"/>
      <c r="H114" s="25"/>
    </row>
    <row r="115" spans="1:8" s="42" customFormat="1" ht="12.75">
      <c r="A115" s="59">
        <v>8</v>
      </c>
      <c r="B115" s="59" t="s">
        <v>44</v>
      </c>
      <c r="C115" s="19">
        <v>265000</v>
      </c>
      <c r="D115" s="19">
        <v>125064</v>
      </c>
      <c r="E115" s="19">
        <v>265000</v>
      </c>
      <c r="F115" s="56">
        <v>122948</v>
      </c>
      <c r="G115" s="25"/>
      <c r="H115" s="25"/>
    </row>
    <row r="116" spans="1:8" s="42" customFormat="1" ht="12.75">
      <c r="A116" s="59">
        <v>9</v>
      </c>
      <c r="B116" s="59" t="s">
        <v>15</v>
      </c>
      <c r="C116" s="19">
        <v>157600</v>
      </c>
      <c r="D116" s="19">
        <v>83358</v>
      </c>
      <c r="E116" s="19">
        <v>157600</v>
      </c>
      <c r="F116" s="56">
        <v>80637</v>
      </c>
      <c r="G116" s="25"/>
      <c r="H116" s="25"/>
    </row>
    <row r="117" spans="1:8" s="42" customFormat="1" ht="12.75">
      <c r="A117" s="59">
        <v>10</v>
      </c>
      <c r="B117" s="59" t="s">
        <v>109</v>
      </c>
      <c r="C117" s="19">
        <v>205500</v>
      </c>
      <c r="D117" s="19">
        <f>100001.43+140.37</f>
        <v>100142</v>
      </c>
      <c r="E117" s="19">
        <v>205500</v>
      </c>
      <c r="F117" s="56">
        <v>91468</v>
      </c>
      <c r="G117" s="25"/>
      <c r="H117" s="25"/>
    </row>
    <row r="118" spans="1:8" s="42" customFormat="1" ht="12.75">
      <c r="A118" s="59">
        <v>11</v>
      </c>
      <c r="B118" s="59" t="s">
        <v>16</v>
      </c>
      <c r="C118" s="19">
        <v>132000</v>
      </c>
      <c r="D118" s="19">
        <v>78852</v>
      </c>
      <c r="E118" s="19">
        <v>132000</v>
      </c>
      <c r="F118" s="56">
        <v>68815</v>
      </c>
      <c r="G118" s="25"/>
      <c r="H118" s="25"/>
    </row>
    <row r="119" spans="1:8" s="42" customFormat="1" ht="12.75">
      <c r="A119" s="59">
        <v>12</v>
      </c>
      <c r="B119" s="59" t="s">
        <v>17</v>
      </c>
      <c r="C119" s="19">
        <v>251550</v>
      </c>
      <c r="D119" s="19">
        <v>62701</v>
      </c>
      <c r="E119" s="19">
        <v>251550</v>
      </c>
      <c r="F119" s="56">
        <v>60223</v>
      </c>
      <c r="G119" s="25"/>
      <c r="H119" s="25"/>
    </row>
    <row r="120" spans="1:8" s="42" customFormat="1" ht="12.75">
      <c r="A120" s="59">
        <v>13</v>
      </c>
      <c r="B120" s="59" t="s">
        <v>18</v>
      </c>
      <c r="C120" s="19">
        <v>221700</v>
      </c>
      <c r="D120" s="19">
        <f>107846.2+311.1</f>
        <v>108157</v>
      </c>
      <c r="E120" s="19">
        <v>221700</v>
      </c>
      <c r="F120" s="56">
        <f>98467.26+6.6</f>
        <v>98474</v>
      </c>
      <c r="G120" s="25"/>
      <c r="H120" s="25"/>
    </row>
    <row r="121" spans="1:8" s="42" customFormat="1" ht="12.75">
      <c r="A121" s="59">
        <v>14</v>
      </c>
      <c r="B121" s="59" t="s">
        <v>110</v>
      </c>
      <c r="C121" s="19">
        <v>65500</v>
      </c>
      <c r="D121" s="19">
        <v>23613</v>
      </c>
      <c r="E121" s="19">
        <v>65500</v>
      </c>
      <c r="F121" s="56">
        <v>18498</v>
      </c>
      <c r="G121" s="25"/>
      <c r="H121" s="25"/>
    </row>
    <row r="122" spans="1:8" s="42" customFormat="1" ht="12.75">
      <c r="A122" s="59">
        <v>15</v>
      </c>
      <c r="B122" s="59" t="s">
        <v>19</v>
      </c>
      <c r="C122" s="19">
        <v>104544</v>
      </c>
      <c r="D122" s="19">
        <v>50521</v>
      </c>
      <c r="E122" s="19">
        <v>104544</v>
      </c>
      <c r="F122" s="56">
        <v>48084</v>
      </c>
      <c r="G122" s="25"/>
      <c r="H122" s="25"/>
    </row>
    <row r="123" spans="1:8" s="42" customFormat="1" ht="12.75">
      <c r="A123" s="59">
        <v>16</v>
      </c>
      <c r="B123" s="59" t="s">
        <v>20</v>
      </c>
      <c r="C123" s="19">
        <v>141200</v>
      </c>
      <c r="D123" s="19">
        <v>62600</v>
      </c>
      <c r="E123" s="19">
        <v>141200</v>
      </c>
      <c r="F123" s="56">
        <v>54152</v>
      </c>
      <c r="G123" s="25"/>
      <c r="H123" s="25"/>
    </row>
    <row r="124" spans="1:8" s="42" customFormat="1" ht="12.75">
      <c r="A124" s="59">
        <v>17</v>
      </c>
      <c r="B124" s="59" t="s">
        <v>21</v>
      </c>
      <c r="C124" s="19">
        <v>90000</v>
      </c>
      <c r="D124" s="19">
        <f>1040+35869.6+5.83</f>
        <v>36915</v>
      </c>
      <c r="E124" s="19">
        <v>90000</v>
      </c>
      <c r="F124" s="56">
        <v>32399</v>
      </c>
      <c r="G124" s="25"/>
      <c r="H124" s="25"/>
    </row>
    <row r="125" spans="1:8" s="20" customFormat="1" ht="15.75" customHeight="1">
      <c r="A125" s="59">
        <v>18</v>
      </c>
      <c r="B125" s="59" t="s">
        <v>22</v>
      </c>
      <c r="C125" s="19">
        <v>98000</v>
      </c>
      <c r="D125" s="19">
        <v>55444</v>
      </c>
      <c r="E125" s="19">
        <v>98000</v>
      </c>
      <c r="F125" s="56">
        <v>52569</v>
      </c>
      <c r="G125" s="50"/>
      <c r="H125" s="50"/>
    </row>
    <row r="126" spans="1:8" s="42" customFormat="1" ht="12.75">
      <c r="A126" s="59">
        <v>19</v>
      </c>
      <c r="B126" s="59" t="s">
        <v>64</v>
      </c>
      <c r="C126" s="19">
        <v>70000</v>
      </c>
      <c r="D126" s="19">
        <v>27397</v>
      </c>
      <c r="E126" s="19">
        <v>70000</v>
      </c>
      <c r="F126" s="56">
        <v>26558</v>
      </c>
      <c r="G126" s="25"/>
      <c r="H126" s="25"/>
    </row>
    <row r="127" spans="1:8" s="42" customFormat="1" ht="12.75">
      <c r="A127" s="59">
        <v>20</v>
      </c>
      <c r="B127" s="59" t="s">
        <v>23</v>
      </c>
      <c r="C127" s="19">
        <v>90000</v>
      </c>
      <c r="D127" s="19">
        <v>49623</v>
      </c>
      <c r="E127" s="19">
        <v>90000</v>
      </c>
      <c r="F127" s="56">
        <v>48874</v>
      </c>
      <c r="G127" s="25"/>
      <c r="H127" s="25"/>
    </row>
    <row r="128" spans="1:8" s="42" customFormat="1" ht="12.75">
      <c r="A128" s="59">
        <v>21</v>
      </c>
      <c r="B128" s="59" t="s">
        <v>24</v>
      </c>
      <c r="C128" s="19">
        <v>97000</v>
      </c>
      <c r="D128" s="19">
        <v>58035</v>
      </c>
      <c r="E128" s="19">
        <v>97000</v>
      </c>
      <c r="F128" s="56">
        <v>54867</v>
      </c>
      <c r="G128" s="25"/>
      <c r="H128" s="25"/>
    </row>
    <row r="129" spans="1:8" s="42" customFormat="1" ht="12.75">
      <c r="A129" s="59">
        <v>22</v>
      </c>
      <c r="B129" s="59" t="s">
        <v>45</v>
      </c>
      <c r="C129" s="19">
        <v>140500</v>
      </c>
      <c r="D129" s="19">
        <v>81373</v>
      </c>
      <c r="E129" s="19">
        <v>140500</v>
      </c>
      <c r="F129" s="56">
        <f>295.82+73850.86</f>
        <v>74147</v>
      </c>
      <c r="G129" s="25"/>
      <c r="H129" s="25"/>
    </row>
    <row r="130" spans="1:8" s="42" customFormat="1" ht="12.75">
      <c r="A130" s="59">
        <v>23</v>
      </c>
      <c r="B130" s="59" t="s">
        <v>25</v>
      </c>
      <c r="C130" s="19">
        <v>180000</v>
      </c>
      <c r="D130" s="19">
        <v>82605</v>
      </c>
      <c r="E130" s="19">
        <v>180000</v>
      </c>
      <c r="F130" s="56">
        <v>76473</v>
      </c>
      <c r="G130" s="25"/>
      <c r="H130" s="25"/>
    </row>
    <row r="131" spans="1:8" s="42" customFormat="1" ht="12.75">
      <c r="A131" s="59">
        <v>24</v>
      </c>
      <c r="B131" s="59" t="s">
        <v>26</v>
      </c>
      <c r="C131" s="19">
        <v>130000</v>
      </c>
      <c r="D131" s="19">
        <v>57517</v>
      </c>
      <c r="E131" s="19">
        <v>130000</v>
      </c>
      <c r="F131" s="56">
        <v>45438</v>
      </c>
      <c r="G131" s="25"/>
      <c r="H131" s="25"/>
    </row>
    <row r="132" spans="1:8" s="42" customFormat="1" ht="12.75">
      <c r="A132" s="59">
        <v>25</v>
      </c>
      <c r="B132" s="59" t="s">
        <v>27</v>
      </c>
      <c r="C132" s="19">
        <v>147958</v>
      </c>
      <c r="D132" s="19">
        <v>64509</v>
      </c>
      <c r="E132" s="19">
        <v>147958</v>
      </c>
      <c r="F132" s="56">
        <v>59552</v>
      </c>
      <c r="G132" s="25"/>
      <c r="H132" s="25"/>
    </row>
    <row r="133" spans="1:8" s="42" customFormat="1" ht="12.75">
      <c r="A133" s="59">
        <v>26</v>
      </c>
      <c r="B133" s="59" t="s">
        <v>111</v>
      </c>
      <c r="C133" s="19">
        <v>94000</v>
      </c>
      <c r="D133" s="19">
        <v>48788</v>
      </c>
      <c r="E133" s="19">
        <v>94000</v>
      </c>
      <c r="F133" s="56">
        <v>37462</v>
      </c>
      <c r="G133" s="25"/>
      <c r="H133" s="25"/>
    </row>
    <row r="134" spans="1:8" s="42" customFormat="1" ht="12.75">
      <c r="A134" s="59">
        <v>27</v>
      </c>
      <c r="B134" s="59" t="s">
        <v>28</v>
      </c>
      <c r="C134" s="19">
        <v>228314</v>
      </c>
      <c r="D134" s="19">
        <v>100702</v>
      </c>
      <c r="E134" s="19">
        <v>228314</v>
      </c>
      <c r="F134" s="56">
        <v>92486</v>
      </c>
      <c r="G134" s="25"/>
      <c r="H134" s="25"/>
    </row>
    <row r="135" spans="1:8" s="42" customFormat="1" ht="12.75">
      <c r="A135" s="59">
        <v>28</v>
      </c>
      <c r="B135" s="59" t="s">
        <v>29</v>
      </c>
      <c r="C135" s="19">
        <v>230000</v>
      </c>
      <c r="D135" s="19">
        <v>133014</v>
      </c>
      <c r="E135" s="19">
        <v>230000</v>
      </c>
      <c r="F135" s="56">
        <v>128020</v>
      </c>
      <c r="G135" s="25"/>
      <c r="H135" s="25"/>
    </row>
    <row r="136" spans="1:8" s="42" customFormat="1" ht="12.75">
      <c r="A136" s="59">
        <v>29</v>
      </c>
      <c r="B136" s="59" t="s">
        <v>112</v>
      </c>
      <c r="C136" s="19">
        <v>55495</v>
      </c>
      <c r="D136" s="19">
        <v>29079</v>
      </c>
      <c r="E136" s="19">
        <v>55495</v>
      </c>
      <c r="F136" s="56">
        <v>23925</v>
      </c>
      <c r="G136" s="25"/>
      <c r="H136" s="25"/>
    </row>
    <row r="137" spans="1:8" s="42" customFormat="1" ht="12.75">
      <c r="A137" s="59">
        <v>30</v>
      </c>
      <c r="B137" s="59" t="s">
        <v>46</v>
      </c>
      <c r="C137" s="19">
        <v>163000</v>
      </c>
      <c r="D137" s="19">
        <v>77397</v>
      </c>
      <c r="E137" s="19">
        <v>163000</v>
      </c>
      <c r="F137" s="56">
        <v>71449</v>
      </c>
      <c r="G137" s="25"/>
      <c r="H137" s="25"/>
    </row>
    <row r="138" spans="1:8" s="42" customFormat="1" ht="12.75">
      <c r="A138" s="59">
        <v>31</v>
      </c>
      <c r="B138" s="59" t="s">
        <v>47</v>
      </c>
      <c r="C138" s="19">
        <v>132000</v>
      </c>
      <c r="D138" s="19">
        <v>69390</v>
      </c>
      <c r="E138" s="19">
        <v>132000</v>
      </c>
      <c r="F138" s="56">
        <v>68860</v>
      </c>
      <c r="G138" s="25"/>
      <c r="H138" s="25"/>
    </row>
    <row r="139" spans="1:8" s="42" customFormat="1" ht="12.75">
      <c r="A139" s="59">
        <v>32</v>
      </c>
      <c r="B139" s="59" t="s">
        <v>48</v>
      </c>
      <c r="C139" s="19">
        <v>144472</v>
      </c>
      <c r="D139" s="19">
        <v>63139</v>
      </c>
      <c r="E139" s="19">
        <v>144472</v>
      </c>
      <c r="F139" s="56">
        <f>720.02+57095.11+685.6</f>
        <v>58501</v>
      </c>
      <c r="G139" s="25"/>
      <c r="H139" s="25"/>
    </row>
    <row r="140" spans="1:8" s="42" customFormat="1" ht="12.75">
      <c r="A140" s="59">
        <v>33</v>
      </c>
      <c r="B140" s="59" t="s">
        <v>123</v>
      </c>
      <c r="C140" s="19">
        <v>328650</v>
      </c>
      <c r="D140" s="19">
        <v>149592</v>
      </c>
      <c r="E140" s="19">
        <v>328650</v>
      </c>
      <c r="F140" s="56">
        <v>145900</v>
      </c>
      <c r="G140" s="25"/>
      <c r="H140" s="25"/>
    </row>
    <row r="141" spans="1:8" s="42" customFormat="1" ht="12.75">
      <c r="A141" s="59">
        <v>34</v>
      </c>
      <c r="B141" s="59" t="s">
        <v>49</v>
      </c>
      <c r="C141" s="19">
        <v>214000</v>
      </c>
      <c r="D141" s="19">
        <f>119113.6+198.18+1200</f>
        <v>120512</v>
      </c>
      <c r="E141" s="19">
        <v>214000</v>
      </c>
      <c r="F141" s="56">
        <f>1205.41+114361.09+485.7</f>
        <v>116052</v>
      </c>
      <c r="G141" s="25"/>
      <c r="H141" s="25"/>
    </row>
    <row r="142" spans="1:8" s="42" customFormat="1" ht="12.75">
      <c r="A142" s="59">
        <v>35</v>
      </c>
      <c r="B142" s="59" t="s">
        <v>50</v>
      </c>
      <c r="C142" s="19">
        <v>290700</v>
      </c>
      <c r="D142" s="19">
        <v>146380</v>
      </c>
      <c r="E142" s="19">
        <v>290700</v>
      </c>
      <c r="F142" s="56">
        <v>134184</v>
      </c>
      <c r="G142" s="25"/>
      <c r="H142" s="25"/>
    </row>
    <row r="143" spans="1:8" s="42" customFormat="1" ht="12.75">
      <c r="A143" s="59">
        <v>36</v>
      </c>
      <c r="B143" s="59" t="s">
        <v>51</v>
      </c>
      <c r="C143" s="19">
        <v>330000</v>
      </c>
      <c r="D143" s="19">
        <v>147009</v>
      </c>
      <c r="E143" s="19">
        <v>330000</v>
      </c>
      <c r="F143" s="56">
        <v>142409</v>
      </c>
      <c r="G143" s="28"/>
      <c r="H143" s="25"/>
    </row>
    <row r="144" spans="1:8" s="42" customFormat="1" ht="12.75">
      <c r="A144" s="59">
        <v>37</v>
      </c>
      <c r="B144" s="59" t="s">
        <v>57</v>
      </c>
      <c r="C144" s="19">
        <v>76000</v>
      </c>
      <c r="D144" s="19">
        <v>32742</v>
      </c>
      <c r="E144" s="19">
        <v>76000</v>
      </c>
      <c r="F144" s="56">
        <v>26541</v>
      </c>
      <c r="G144" s="25"/>
      <c r="H144" s="25"/>
    </row>
    <row r="145" spans="1:7" s="43" customFormat="1" ht="12.75" customHeight="1">
      <c r="A145" s="59">
        <v>38</v>
      </c>
      <c r="B145" s="59" t="s">
        <v>126</v>
      </c>
      <c r="C145" s="19">
        <v>63250</v>
      </c>
      <c r="D145" s="19">
        <v>36130</v>
      </c>
      <c r="E145" s="19">
        <v>63250</v>
      </c>
      <c r="F145" s="56">
        <v>32717</v>
      </c>
      <c r="G145" s="28"/>
    </row>
    <row r="146" spans="1:6" s="43" customFormat="1" ht="12.75" customHeight="1">
      <c r="A146" s="59">
        <v>39</v>
      </c>
      <c r="B146" s="59" t="s">
        <v>127</v>
      </c>
      <c r="C146" s="19">
        <v>101227</v>
      </c>
      <c r="D146" s="19">
        <v>53533</v>
      </c>
      <c r="E146" s="19">
        <v>101227</v>
      </c>
      <c r="F146" s="56">
        <v>52426</v>
      </c>
    </row>
    <row r="147" spans="1:6" s="43" customFormat="1" ht="13.5">
      <c r="A147" s="59">
        <v>40</v>
      </c>
      <c r="B147" s="59" t="s">
        <v>128</v>
      </c>
      <c r="C147" s="19">
        <v>115269</v>
      </c>
      <c r="D147" s="19">
        <v>64369</v>
      </c>
      <c r="E147" s="19">
        <v>115269</v>
      </c>
      <c r="F147" s="56">
        <v>55725</v>
      </c>
    </row>
    <row r="148" spans="1:6" s="43" customFormat="1" ht="13.5">
      <c r="A148" s="59">
        <v>41</v>
      </c>
      <c r="B148" s="59" t="s">
        <v>129</v>
      </c>
      <c r="C148" s="19">
        <v>93764</v>
      </c>
      <c r="D148" s="19">
        <v>51689</v>
      </c>
      <c r="E148" s="19">
        <v>93764</v>
      </c>
      <c r="F148" s="56">
        <v>47599</v>
      </c>
    </row>
    <row r="149" spans="1:6" s="43" customFormat="1" ht="13.5">
      <c r="A149" s="59">
        <v>42</v>
      </c>
      <c r="B149" s="59" t="s">
        <v>130</v>
      </c>
      <c r="C149" s="19">
        <v>90430</v>
      </c>
      <c r="D149" s="19">
        <v>39474</v>
      </c>
      <c r="E149" s="19">
        <v>90430</v>
      </c>
      <c r="F149" s="56">
        <v>35883</v>
      </c>
    </row>
    <row r="150" spans="1:6" s="43" customFormat="1" ht="13.5">
      <c r="A150" s="59">
        <v>43</v>
      </c>
      <c r="B150" s="59" t="s">
        <v>152</v>
      </c>
      <c r="C150" s="19">
        <v>78498</v>
      </c>
      <c r="D150" s="19">
        <v>44395</v>
      </c>
      <c r="E150" s="19">
        <v>78498</v>
      </c>
      <c r="F150" s="56">
        <v>36130</v>
      </c>
    </row>
    <row r="151" spans="1:6" s="43" customFormat="1" ht="13.5">
      <c r="A151" s="59">
        <v>44</v>
      </c>
      <c r="B151" s="59" t="s">
        <v>131</v>
      </c>
      <c r="C151" s="19">
        <v>94417</v>
      </c>
      <c r="D151" s="19">
        <v>48975</v>
      </c>
      <c r="E151" s="19">
        <v>94417</v>
      </c>
      <c r="F151" s="56">
        <v>45824</v>
      </c>
    </row>
    <row r="152" spans="1:6" s="43" customFormat="1" ht="13.5">
      <c r="A152" s="59">
        <v>45</v>
      </c>
      <c r="B152" s="59" t="s">
        <v>153</v>
      </c>
      <c r="C152" s="19">
        <v>125902</v>
      </c>
      <c r="D152" s="19">
        <v>72813</v>
      </c>
      <c r="E152" s="19">
        <v>125902</v>
      </c>
      <c r="F152" s="56">
        <v>58412</v>
      </c>
    </row>
    <row r="153" spans="1:6" s="43" customFormat="1" ht="13.5">
      <c r="A153" s="59">
        <v>46</v>
      </c>
      <c r="B153" s="59" t="s">
        <v>132</v>
      </c>
      <c r="C153" s="19">
        <v>55848</v>
      </c>
      <c r="D153" s="19">
        <f>32528.15+25.13</f>
        <v>32553</v>
      </c>
      <c r="E153" s="19">
        <v>55848</v>
      </c>
      <c r="F153" s="56">
        <v>29505</v>
      </c>
    </row>
    <row r="154" spans="1:6" s="43" customFormat="1" ht="13.5">
      <c r="A154" s="59">
        <v>47</v>
      </c>
      <c r="B154" s="59" t="s">
        <v>133</v>
      </c>
      <c r="C154" s="19">
        <v>81800</v>
      </c>
      <c r="D154" s="19">
        <v>46634</v>
      </c>
      <c r="E154" s="19">
        <v>81800</v>
      </c>
      <c r="F154" s="56">
        <v>41055</v>
      </c>
    </row>
    <row r="155" spans="1:6" s="43" customFormat="1" ht="13.5">
      <c r="A155" s="59">
        <v>48</v>
      </c>
      <c r="B155" s="59" t="s">
        <v>134</v>
      </c>
      <c r="C155" s="19">
        <v>87572</v>
      </c>
      <c r="D155" s="19">
        <v>45495</v>
      </c>
      <c r="E155" s="19">
        <v>87572</v>
      </c>
      <c r="F155" s="56">
        <v>39073</v>
      </c>
    </row>
    <row r="156" spans="1:6" s="43" customFormat="1" ht="13.5">
      <c r="A156" s="59">
        <v>49</v>
      </c>
      <c r="B156" s="59" t="s">
        <v>135</v>
      </c>
      <c r="C156" s="19">
        <v>110425</v>
      </c>
      <c r="D156" s="19">
        <v>53078</v>
      </c>
      <c r="E156" s="19">
        <v>110425</v>
      </c>
      <c r="F156" s="56">
        <v>51866</v>
      </c>
    </row>
    <row r="157" spans="1:6" s="43" customFormat="1" ht="13.5">
      <c r="A157" s="59">
        <v>50</v>
      </c>
      <c r="B157" s="59" t="s">
        <v>136</v>
      </c>
      <c r="C157" s="19">
        <v>120456</v>
      </c>
      <c r="D157" s="19">
        <v>59518</v>
      </c>
      <c r="E157" s="19">
        <v>120456</v>
      </c>
      <c r="F157" s="56">
        <v>58055</v>
      </c>
    </row>
    <row r="158" spans="1:6" s="43" customFormat="1" ht="13.5">
      <c r="A158" s="59">
        <v>51</v>
      </c>
      <c r="B158" s="59" t="s">
        <v>137</v>
      </c>
      <c r="C158" s="19">
        <v>82560</v>
      </c>
      <c r="D158" s="19">
        <f>45744.13+131.59</f>
        <v>45876</v>
      </c>
      <c r="E158" s="19">
        <v>82560</v>
      </c>
      <c r="F158" s="56">
        <v>40079</v>
      </c>
    </row>
    <row r="159" spans="1:6" s="43" customFormat="1" ht="13.5">
      <c r="A159" s="59">
        <v>52</v>
      </c>
      <c r="B159" s="59" t="s">
        <v>138</v>
      </c>
      <c r="C159" s="19">
        <v>161500</v>
      </c>
      <c r="D159" s="19">
        <v>53812</v>
      </c>
      <c r="E159" s="19">
        <v>161500</v>
      </c>
      <c r="F159" s="56">
        <v>46003</v>
      </c>
    </row>
    <row r="160" spans="1:6" s="43" customFormat="1" ht="13.5">
      <c r="A160" s="59">
        <v>53</v>
      </c>
      <c r="B160" s="59" t="s">
        <v>139</v>
      </c>
      <c r="C160" s="19">
        <v>100500</v>
      </c>
      <c r="D160" s="19">
        <v>47551</v>
      </c>
      <c r="E160" s="19">
        <v>100500</v>
      </c>
      <c r="F160" s="56">
        <v>43536</v>
      </c>
    </row>
    <row r="161" spans="1:6" s="43" customFormat="1" ht="13.5">
      <c r="A161" s="59">
        <v>54</v>
      </c>
      <c r="B161" s="59" t="s">
        <v>65</v>
      </c>
      <c r="C161" s="19">
        <v>132326</v>
      </c>
      <c r="D161" s="19">
        <f>73291.27+289.62</f>
        <v>73581</v>
      </c>
      <c r="E161" s="19">
        <v>132326</v>
      </c>
      <c r="F161" s="56">
        <f>67753.8+15</f>
        <v>67769</v>
      </c>
    </row>
    <row r="162" spans="1:6" s="43" customFormat="1" ht="13.5">
      <c r="A162" s="59">
        <v>55</v>
      </c>
      <c r="B162" s="59" t="s">
        <v>154</v>
      </c>
      <c r="C162" s="19">
        <v>82785</v>
      </c>
      <c r="D162" s="19">
        <v>40950</v>
      </c>
      <c r="E162" s="19">
        <v>82785</v>
      </c>
      <c r="F162" s="56">
        <v>38873</v>
      </c>
    </row>
    <row r="163" spans="1:6" s="43" customFormat="1" ht="13.5">
      <c r="A163" s="59">
        <v>56</v>
      </c>
      <c r="B163" s="59" t="s">
        <v>70</v>
      </c>
      <c r="C163" s="19">
        <v>81958</v>
      </c>
      <c r="D163" s="19">
        <v>44684</v>
      </c>
      <c r="E163" s="19">
        <v>81958</v>
      </c>
      <c r="F163" s="56">
        <v>36612</v>
      </c>
    </row>
    <row r="164" spans="1:6" s="43" customFormat="1" ht="13.5">
      <c r="A164" s="59">
        <v>57</v>
      </c>
      <c r="B164" s="59" t="s">
        <v>155</v>
      </c>
      <c r="C164" s="19">
        <v>134231</v>
      </c>
      <c r="D164" s="19">
        <v>69788</v>
      </c>
      <c r="E164" s="19">
        <v>134231</v>
      </c>
      <c r="F164" s="56">
        <v>57268</v>
      </c>
    </row>
    <row r="165" spans="1:6" s="43" customFormat="1" ht="13.5">
      <c r="A165" s="59">
        <v>58</v>
      </c>
      <c r="B165" s="59" t="s">
        <v>140</v>
      </c>
      <c r="C165" s="19">
        <v>134000</v>
      </c>
      <c r="D165" s="19">
        <f>64209.23+194.34</f>
        <v>64404</v>
      </c>
      <c r="E165" s="19">
        <v>134000</v>
      </c>
      <c r="F165" s="56">
        <f>17.85+53678.67+13.8</f>
        <v>53710</v>
      </c>
    </row>
    <row r="166" spans="1:6" s="43" customFormat="1" ht="13.5">
      <c r="A166" s="59">
        <v>59</v>
      </c>
      <c r="B166" s="59" t="s">
        <v>141</v>
      </c>
      <c r="C166" s="19">
        <v>111726</v>
      </c>
      <c r="D166" s="19">
        <v>54404</v>
      </c>
      <c r="E166" s="19">
        <v>111726</v>
      </c>
      <c r="F166" s="56">
        <v>52180</v>
      </c>
    </row>
    <row r="167" spans="1:6" s="43" customFormat="1" ht="13.5">
      <c r="A167" s="59">
        <v>60</v>
      </c>
      <c r="B167" s="59" t="s">
        <v>73</v>
      </c>
      <c r="C167" s="19">
        <v>105400</v>
      </c>
      <c r="D167" s="19">
        <f>50190.83+148.67</f>
        <v>50340</v>
      </c>
      <c r="E167" s="19">
        <v>105400</v>
      </c>
      <c r="F167" s="56">
        <f>42684.09+6.6</f>
        <v>42691</v>
      </c>
    </row>
    <row r="168" spans="1:6" s="43" customFormat="1" ht="13.5">
      <c r="A168" s="59">
        <v>61</v>
      </c>
      <c r="B168" s="59" t="s">
        <v>72</v>
      </c>
      <c r="C168" s="19">
        <v>111411</v>
      </c>
      <c r="D168" s="19">
        <v>53532</v>
      </c>
      <c r="E168" s="19">
        <v>111411</v>
      </c>
      <c r="F168" s="56">
        <v>51753</v>
      </c>
    </row>
    <row r="169" spans="1:6" s="43" customFormat="1" ht="13.5">
      <c r="A169" s="59">
        <v>62</v>
      </c>
      <c r="B169" s="59" t="s">
        <v>156</v>
      </c>
      <c r="C169" s="19">
        <v>139813</v>
      </c>
      <c r="D169" s="19">
        <v>62231</v>
      </c>
      <c r="E169" s="19">
        <v>139813</v>
      </c>
      <c r="F169" s="56">
        <v>57217</v>
      </c>
    </row>
    <row r="170" spans="1:6" s="43" customFormat="1" ht="13.5">
      <c r="A170" s="59">
        <v>63</v>
      </c>
      <c r="B170" s="59" t="s">
        <v>142</v>
      </c>
      <c r="C170" s="19">
        <v>95939</v>
      </c>
      <c r="D170" s="19">
        <v>43227</v>
      </c>
      <c r="E170" s="19">
        <v>95939</v>
      </c>
      <c r="F170" s="56">
        <v>41707</v>
      </c>
    </row>
    <row r="171" spans="1:6" s="43" customFormat="1" ht="13.5">
      <c r="A171" s="59">
        <v>64</v>
      </c>
      <c r="B171" s="59" t="s">
        <v>143</v>
      </c>
      <c r="C171" s="19">
        <v>89050</v>
      </c>
      <c r="D171" s="19">
        <f>42863.5+73.91</f>
        <v>42937</v>
      </c>
      <c r="E171" s="19">
        <v>89050</v>
      </c>
      <c r="F171" s="56">
        <f>28.14+41644.74+7.2</f>
        <v>41680</v>
      </c>
    </row>
    <row r="172" spans="1:6" s="43" customFormat="1" ht="13.5">
      <c r="A172" s="59">
        <v>65</v>
      </c>
      <c r="B172" s="59" t="s">
        <v>144</v>
      </c>
      <c r="C172" s="19">
        <v>138552</v>
      </c>
      <c r="D172" s="19">
        <v>54904</v>
      </c>
      <c r="E172" s="19">
        <v>138552</v>
      </c>
      <c r="F172" s="56">
        <v>48013</v>
      </c>
    </row>
    <row r="173" spans="1:6" s="43" customFormat="1" ht="13.5">
      <c r="A173" s="59">
        <v>66</v>
      </c>
      <c r="B173" s="59" t="s">
        <v>145</v>
      </c>
      <c r="C173" s="19">
        <v>136434</v>
      </c>
      <c r="D173" s="19">
        <v>53025</v>
      </c>
      <c r="E173" s="19">
        <v>136434</v>
      </c>
      <c r="F173" s="56">
        <v>48610</v>
      </c>
    </row>
    <row r="174" spans="1:6" s="43" customFormat="1" ht="13.5">
      <c r="A174" s="59">
        <v>67</v>
      </c>
      <c r="B174" s="59" t="s">
        <v>146</v>
      </c>
      <c r="C174" s="19">
        <v>255625</v>
      </c>
      <c r="D174" s="19">
        <v>102414</v>
      </c>
      <c r="E174" s="19">
        <v>255625</v>
      </c>
      <c r="F174" s="56">
        <v>90574</v>
      </c>
    </row>
    <row r="175" spans="1:6" s="43" customFormat="1" ht="13.5">
      <c r="A175" s="59">
        <v>68</v>
      </c>
      <c r="B175" s="59" t="s">
        <v>147</v>
      </c>
      <c r="C175" s="19">
        <v>185500</v>
      </c>
      <c r="D175" s="19">
        <f>84832.5+167.24</f>
        <v>85000</v>
      </c>
      <c r="E175" s="19">
        <v>185500</v>
      </c>
      <c r="F175" s="56">
        <f>82923.32+9.6</f>
        <v>82933</v>
      </c>
    </row>
    <row r="176" spans="1:6" s="43" customFormat="1" ht="13.5">
      <c r="A176" s="59">
        <v>69</v>
      </c>
      <c r="B176" s="59" t="s">
        <v>148</v>
      </c>
      <c r="C176" s="19">
        <v>108081</v>
      </c>
      <c r="D176" s="19">
        <f>63884.29+157.01</f>
        <v>64041</v>
      </c>
      <c r="E176" s="19">
        <v>108081</v>
      </c>
      <c r="F176" s="56">
        <f>56828.3+4.8</f>
        <v>56833</v>
      </c>
    </row>
    <row r="177" spans="1:6" s="43" customFormat="1" ht="13.5">
      <c r="A177" s="59">
        <v>70</v>
      </c>
      <c r="B177" s="59" t="s">
        <v>149</v>
      </c>
      <c r="C177" s="19">
        <v>146399</v>
      </c>
      <c r="D177" s="19">
        <v>82069</v>
      </c>
      <c r="E177" s="19">
        <v>146399</v>
      </c>
      <c r="F177" s="56">
        <v>65942</v>
      </c>
    </row>
    <row r="178" spans="1:6" s="43" customFormat="1" ht="13.5">
      <c r="A178" s="59">
        <v>71</v>
      </c>
      <c r="B178" s="59" t="s">
        <v>150</v>
      </c>
      <c r="C178" s="19">
        <v>120200</v>
      </c>
      <c r="D178" s="19">
        <v>58023</v>
      </c>
      <c r="E178" s="19">
        <v>120200</v>
      </c>
      <c r="F178" s="56">
        <v>54405</v>
      </c>
    </row>
    <row r="179" spans="1:6" s="43" customFormat="1" ht="13.5">
      <c r="A179" s="59">
        <v>72</v>
      </c>
      <c r="B179" s="59" t="s">
        <v>151</v>
      </c>
      <c r="C179" s="19">
        <v>86033</v>
      </c>
      <c r="D179" s="19">
        <v>46756</v>
      </c>
      <c r="E179" s="19">
        <v>86033</v>
      </c>
      <c r="F179" s="56">
        <v>40821</v>
      </c>
    </row>
    <row r="180" spans="1:6" s="43" customFormat="1" ht="13.5">
      <c r="A180" s="59">
        <v>73</v>
      </c>
      <c r="B180" s="59" t="s">
        <v>74</v>
      </c>
      <c r="C180" s="19">
        <v>120000</v>
      </c>
      <c r="D180" s="19">
        <v>45205</v>
      </c>
      <c r="E180" s="19">
        <v>120000</v>
      </c>
      <c r="F180" s="56">
        <v>37538</v>
      </c>
    </row>
    <row r="181" spans="1:8" s="46" customFormat="1" ht="17.25" customHeight="1">
      <c r="A181" s="74" t="s">
        <v>69</v>
      </c>
      <c r="B181" s="74"/>
      <c r="C181" s="57">
        <f>SUM(C182:C197)</f>
        <v>860500</v>
      </c>
      <c r="D181" s="57">
        <f>SUM(D182:D197)</f>
        <v>451438</v>
      </c>
      <c r="E181" s="57">
        <f>SUM(E182:E197)</f>
        <v>860500</v>
      </c>
      <c r="F181" s="57">
        <f>SUM(F182:F197)</f>
        <v>364873</v>
      </c>
      <c r="G181" s="44"/>
      <c r="H181" s="44"/>
    </row>
    <row r="182" spans="1:8" s="46" customFormat="1" ht="12.75">
      <c r="A182" s="59">
        <v>1</v>
      </c>
      <c r="B182" s="59" t="s">
        <v>63</v>
      </c>
      <c r="C182" s="19">
        <v>18000</v>
      </c>
      <c r="D182" s="19">
        <v>17672</v>
      </c>
      <c r="E182" s="19">
        <v>18000</v>
      </c>
      <c r="F182" s="56">
        <f>6978.79+5235.6+1500.6+3713.09</f>
        <v>17428</v>
      </c>
      <c r="G182" s="44"/>
      <c r="H182" s="44"/>
    </row>
    <row r="183" spans="1:8" s="46" customFormat="1" ht="12.75">
      <c r="A183" s="59">
        <v>2</v>
      </c>
      <c r="B183" s="59" t="s">
        <v>80</v>
      </c>
      <c r="C183" s="19">
        <v>40000</v>
      </c>
      <c r="D183" s="19">
        <v>23980</v>
      </c>
      <c r="E183" s="19">
        <v>40000</v>
      </c>
      <c r="F183" s="56">
        <f>2825.79+349.42+14296.77+594.27+2927</f>
        <v>20993</v>
      </c>
      <c r="G183" s="44"/>
      <c r="H183" s="44"/>
    </row>
    <row r="184" spans="1:8" s="46" customFormat="1" ht="12.75">
      <c r="A184" s="59">
        <v>3</v>
      </c>
      <c r="B184" s="59" t="s">
        <v>42</v>
      </c>
      <c r="C184" s="19">
        <v>30000</v>
      </c>
      <c r="D184" s="19">
        <v>13932</v>
      </c>
      <c r="E184" s="19">
        <v>30000</v>
      </c>
      <c r="F184" s="56">
        <f>10.09+2748+10174.65+999</f>
        <v>13932</v>
      </c>
      <c r="G184" s="44"/>
      <c r="H184" s="44"/>
    </row>
    <row r="185" spans="1:8" s="46" customFormat="1" ht="12.75">
      <c r="A185" s="59">
        <v>4</v>
      </c>
      <c r="B185" s="59" t="s">
        <v>81</v>
      </c>
      <c r="C185" s="19">
        <v>30000</v>
      </c>
      <c r="D185" s="19">
        <v>23477</v>
      </c>
      <c r="E185" s="19">
        <v>30000</v>
      </c>
      <c r="F185" s="56">
        <v>19523</v>
      </c>
      <c r="G185" s="44"/>
      <c r="H185" s="44"/>
    </row>
    <row r="186" spans="1:8" s="46" customFormat="1" ht="12.75">
      <c r="A186" s="59">
        <v>5</v>
      </c>
      <c r="B186" s="59" t="s">
        <v>44</v>
      </c>
      <c r="C186" s="19">
        <f>95000+45000</f>
        <v>140000</v>
      </c>
      <c r="D186" s="19">
        <v>98059</v>
      </c>
      <c r="E186" s="19">
        <f>95000+45000</f>
        <v>140000</v>
      </c>
      <c r="F186" s="56">
        <v>57093</v>
      </c>
      <c r="G186" s="44"/>
      <c r="H186" s="44"/>
    </row>
    <row r="187" spans="1:8" s="46" customFormat="1" ht="12.75">
      <c r="A187" s="59">
        <v>6</v>
      </c>
      <c r="B187" s="59" t="s">
        <v>85</v>
      </c>
      <c r="C187" s="19">
        <v>32500</v>
      </c>
      <c r="D187" s="19">
        <v>19800</v>
      </c>
      <c r="E187" s="19">
        <v>32500</v>
      </c>
      <c r="F187" s="56">
        <v>15876</v>
      </c>
      <c r="G187" s="44"/>
      <c r="H187" s="44"/>
    </row>
    <row r="188" spans="1:8" s="46" customFormat="1" ht="12.75">
      <c r="A188" s="59">
        <v>7</v>
      </c>
      <c r="B188" s="59" t="s">
        <v>91</v>
      </c>
      <c r="C188" s="19">
        <v>16000</v>
      </c>
      <c r="D188" s="19">
        <v>11011</v>
      </c>
      <c r="E188" s="19">
        <v>16000</v>
      </c>
      <c r="F188" s="56">
        <v>8736</v>
      </c>
      <c r="G188" s="44"/>
      <c r="H188" s="44"/>
    </row>
    <row r="189" spans="1:8" s="46" customFormat="1" ht="12.75">
      <c r="A189" s="59">
        <v>8</v>
      </c>
      <c r="B189" s="59" t="s">
        <v>45</v>
      </c>
      <c r="C189" s="19">
        <v>33000</v>
      </c>
      <c r="D189" s="19">
        <f>597.56+22200.85</f>
        <v>22798</v>
      </c>
      <c r="E189" s="19">
        <v>33000</v>
      </c>
      <c r="F189" s="56">
        <f>606.32+2115.2+6660.17+688.93</f>
        <v>10071</v>
      </c>
      <c r="G189" s="44"/>
      <c r="H189" s="44"/>
    </row>
    <row r="190" spans="1:8" s="46" customFormat="1" ht="12.75">
      <c r="A190" s="59">
        <v>9</v>
      </c>
      <c r="B190" s="59" t="s">
        <v>94</v>
      </c>
      <c r="C190" s="19">
        <v>8000</v>
      </c>
      <c r="D190" s="19">
        <v>5140</v>
      </c>
      <c r="E190" s="19">
        <v>8000</v>
      </c>
      <c r="F190" s="56">
        <v>5059</v>
      </c>
      <c r="G190" s="44"/>
      <c r="H190" s="44"/>
    </row>
    <row r="191" spans="1:8" s="46" customFormat="1" ht="12.75">
      <c r="A191" s="59">
        <v>10</v>
      </c>
      <c r="B191" s="59" t="s">
        <v>95</v>
      </c>
      <c r="C191" s="19">
        <v>80000</v>
      </c>
      <c r="D191" s="19">
        <v>23034</v>
      </c>
      <c r="E191" s="19">
        <v>80000</v>
      </c>
      <c r="F191" s="56">
        <v>23034</v>
      </c>
      <c r="G191" s="44"/>
      <c r="H191" s="44"/>
    </row>
    <row r="192" spans="1:8" s="46" customFormat="1" ht="12.75">
      <c r="A192" s="59">
        <v>11</v>
      </c>
      <c r="B192" s="59" t="s">
        <v>96</v>
      </c>
      <c r="C192" s="19">
        <v>40000</v>
      </c>
      <c r="D192" s="19">
        <v>15574</v>
      </c>
      <c r="E192" s="19">
        <v>40000</v>
      </c>
      <c r="F192" s="56">
        <v>9353</v>
      </c>
      <c r="G192" s="44"/>
      <c r="H192" s="44"/>
    </row>
    <row r="193" spans="1:8" s="46" customFormat="1" ht="12.75">
      <c r="A193" s="59">
        <v>12</v>
      </c>
      <c r="B193" s="59" t="s">
        <v>99</v>
      </c>
      <c r="C193" s="19">
        <v>120000</v>
      </c>
      <c r="D193" s="19">
        <v>45761</v>
      </c>
      <c r="E193" s="19">
        <v>120000</v>
      </c>
      <c r="F193" s="56">
        <v>45761</v>
      </c>
      <c r="G193" s="44"/>
      <c r="H193" s="44"/>
    </row>
    <row r="194" spans="1:8" s="42" customFormat="1" ht="12.75">
      <c r="A194" s="59">
        <v>13</v>
      </c>
      <c r="B194" s="59" t="s">
        <v>46</v>
      </c>
      <c r="C194" s="19">
        <v>58000</v>
      </c>
      <c r="D194" s="19">
        <v>37371</v>
      </c>
      <c r="E194" s="19">
        <v>58000</v>
      </c>
      <c r="F194" s="56">
        <f>3583.6+328.31+21435</f>
        <v>25347</v>
      </c>
      <c r="G194" s="25"/>
      <c r="H194" s="25"/>
    </row>
    <row r="195" spans="1:8" s="42" customFormat="1" ht="12.75">
      <c r="A195" s="59">
        <v>14</v>
      </c>
      <c r="B195" s="59" t="s">
        <v>47</v>
      </c>
      <c r="C195" s="19">
        <v>15000</v>
      </c>
      <c r="D195" s="19">
        <v>6910</v>
      </c>
      <c r="E195" s="19">
        <v>15000</v>
      </c>
      <c r="F195" s="56">
        <v>6744</v>
      </c>
      <c r="G195" s="25"/>
      <c r="H195" s="25"/>
    </row>
    <row r="196" spans="1:8" s="42" customFormat="1" ht="12.75">
      <c r="A196" s="59">
        <v>15</v>
      </c>
      <c r="B196" s="59" t="s">
        <v>50</v>
      </c>
      <c r="C196" s="19">
        <v>90000</v>
      </c>
      <c r="D196" s="19">
        <v>36761</v>
      </c>
      <c r="E196" s="19">
        <v>90000</v>
      </c>
      <c r="F196" s="56">
        <v>36006</v>
      </c>
      <c r="G196" s="25"/>
      <c r="H196" s="25"/>
    </row>
    <row r="197" spans="1:8" s="42" customFormat="1" ht="12.75">
      <c r="A197" s="59">
        <v>16</v>
      </c>
      <c r="B197" s="59" t="s">
        <v>51</v>
      </c>
      <c r="C197" s="19">
        <v>110000</v>
      </c>
      <c r="D197" s="19">
        <v>50158</v>
      </c>
      <c r="E197" s="19">
        <v>110000</v>
      </c>
      <c r="F197" s="56">
        <v>49917</v>
      </c>
      <c r="G197" s="25"/>
      <c r="H197" s="25"/>
    </row>
    <row r="198" spans="1:8" s="42" customFormat="1" ht="15.75" customHeight="1">
      <c r="A198" s="74" t="s">
        <v>37</v>
      </c>
      <c r="B198" s="74"/>
      <c r="C198" s="57">
        <f>SUM(C199:C200)</f>
        <v>106748</v>
      </c>
      <c r="D198" s="57">
        <f>SUM(D199:D200)</f>
        <v>44683</v>
      </c>
      <c r="E198" s="57">
        <f>SUM(E199:E200)</f>
        <v>106748</v>
      </c>
      <c r="F198" s="57">
        <f>SUM(F199:F200)</f>
        <v>37751</v>
      </c>
      <c r="G198" s="25"/>
      <c r="H198" s="25"/>
    </row>
    <row r="199" spans="1:8" s="42" customFormat="1" ht="12.75">
      <c r="A199" s="59">
        <v>1</v>
      </c>
      <c r="B199" s="62" t="s">
        <v>113</v>
      </c>
      <c r="C199" s="19">
        <v>47500</v>
      </c>
      <c r="D199" s="19">
        <v>24913</v>
      </c>
      <c r="E199" s="19">
        <v>47500</v>
      </c>
      <c r="F199" s="56">
        <v>23758</v>
      </c>
      <c r="G199" s="25"/>
      <c r="H199" s="25"/>
    </row>
    <row r="200" spans="1:8" s="46" customFormat="1" ht="12.75">
      <c r="A200" s="59">
        <v>2</v>
      </c>
      <c r="B200" s="62" t="s">
        <v>114</v>
      </c>
      <c r="C200" s="19">
        <v>59248</v>
      </c>
      <c r="D200" s="19">
        <v>19770</v>
      </c>
      <c r="E200" s="19">
        <v>59248</v>
      </c>
      <c r="F200" s="56">
        <v>13993</v>
      </c>
      <c r="G200" s="44"/>
      <c r="H200" s="44"/>
    </row>
    <row r="201" spans="1:8" s="42" customFormat="1" ht="17.25" customHeight="1">
      <c r="A201" s="74" t="s">
        <v>38</v>
      </c>
      <c r="B201" s="74"/>
      <c r="C201" s="57">
        <f>SUM(C202:C204)</f>
        <v>990</v>
      </c>
      <c r="D201" s="57">
        <f>SUM(D202:D204)</f>
        <v>0</v>
      </c>
      <c r="E201" s="57">
        <f>SUM(E202:E204)</f>
        <v>990</v>
      </c>
      <c r="F201" s="57">
        <f>SUM(F202:F204)</f>
        <v>0</v>
      </c>
      <c r="G201" s="25"/>
      <c r="H201" s="25"/>
    </row>
    <row r="202" spans="1:8" s="42" customFormat="1" ht="12.75">
      <c r="A202" s="59">
        <v>1</v>
      </c>
      <c r="B202" s="59" t="s">
        <v>10</v>
      </c>
      <c r="C202" s="19">
        <v>570</v>
      </c>
      <c r="D202" s="19">
        <v>0</v>
      </c>
      <c r="E202" s="19">
        <v>570</v>
      </c>
      <c r="F202" s="56">
        <v>0</v>
      </c>
      <c r="G202" s="25"/>
      <c r="H202" s="25"/>
    </row>
    <row r="203" spans="1:8" s="46" customFormat="1" ht="12.75">
      <c r="A203" s="59">
        <v>2</v>
      </c>
      <c r="B203" s="59" t="s">
        <v>11</v>
      </c>
      <c r="C203" s="19">
        <v>210</v>
      </c>
      <c r="D203" s="19">
        <v>0</v>
      </c>
      <c r="E203" s="19">
        <v>210</v>
      </c>
      <c r="F203" s="56">
        <v>0</v>
      </c>
      <c r="G203" s="44"/>
      <c r="H203" s="44"/>
    </row>
    <row r="204" spans="1:8" s="42" customFormat="1" ht="12.75">
      <c r="A204" s="59">
        <v>3</v>
      </c>
      <c r="B204" s="59" t="s">
        <v>12</v>
      </c>
      <c r="C204" s="19">
        <v>210</v>
      </c>
      <c r="D204" s="19">
        <v>0</v>
      </c>
      <c r="E204" s="19">
        <v>210</v>
      </c>
      <c r="F204" s="56">
        <v>0</v>
      </c>
      <c r="G204" s="25"/>
      <c r="H204" s="25"/>
    </row>
    <row r="205" spans="1:8" s="42" customFormat="1" ht="18.75" customHeight="1">
      <c r="A205" s="74" t="s">
        <v>39</v>
      </c>
      <c r="B205" s="74"/>
      <c r="C205" s="57">
        <f>SUM(C206)</f>
        <v>530000</v>
      </c>
      <c r="D205" s="57">
        <f>SUM(D206)</f>
        <v>262163</v>
      </c>
      <c r="E205" s="57">
        <f>SUM(E206)</f>
        <v>530000</v>
      </c>
      <c r="F205" s="57">
        <f>SUM(F206)</f>
        <v>153669</v>
      </c>
      <c r="G205" s="25"/>
      <c r="H205" s="25"/>
    </row>
    <row r="206" spans="1:8" s="42" customFormat="1" ht="12.75">
      <c r="A206" s="59">
        <v>1</v>
      </c>
      <c r="B206" s="59" t="s">
        <v>13</v>
      </c>
      <c r="C206" s="19">
        <f>220000+310000</f>
        <v>530000</v>
      </c>
      <c r="D206" s="19">
        <v>262163</v>
      </c>
      <c r="E206" s="19">
        <f>220000+310000</f>
        <v>530000</v>
      </c>
      <c r="F206" s="56">
        <v>153669</v>
      </c>
      <c r="G206" s="25"/>
      <c r="H206" s="25"/>
    </row>
    <row r="207" spans="1:8" s="46" customFormat="1" ht="18" customHeight="1">
      <c r="A207" s="75" t="s">
        <v>40</v>
      </c>
      <c r="B207" s="75"/>
      <c r="C207" s="57">
        <f>SUM(C208:C209)</f>
        <v>782140</v>
      </c>
      <c r="D207" s="57">
        <f>SUM(D208:D209)</f>
        <v>319314</v>
      </c>
      <c r="E207" s="57">
        <f>SUM(E208:E209)</f>
        <v>782140</v>
      </c>
      <c r="F207" s="57">
        <f>SUM(F208:F209)</f>
        <v>189849</v>
      </c>
      <c r="G207" s="44"/>
      <c r="H207" s="44"/>
    </row>
    <row r="208" spans="1:8" s="42" customFormat="1" ht="12.75">
      <c r="A208" s="59">
        <v>1</v>
      </c>
      <c r="B208" s="59" t="s">
        <v>100</v>
      </c>
      <c r="C208" s="19">
        <v>215500</v>
      </c>
      <c r="D208" s="19">
        <v>118033</v>
      </c>
      <c r="E208" s="19">
        <v>215500</v>
      </c>
      <c r="F208" s="56">
        <v>39038</v>
      </c>
      <c r="G208" s="25"/>
      <c r="H208" s="25"/>
    </row>
    <row r="209" spans="1:8" s="46" customFormat="1" ht="14.25" customHeight="1">
      <c r="A209" s="59">
        <v>2</v>
      </c>
      <c r="B209" s="59" t="s">
        <v>104</v>
      </c>
      <c r="C209" s="19">
        <v>566640</v>
      </c>
      <c r="D209" s="19">
        <v>201281</v>
      </c>
      <c r="E209" s="19">
        <v>566640</v>
      </c>
      <c r="F209" s="56">
        <v>150811</v>
      </c>
      <c r="G209" s="44"/>
      <c r="H209" s="44"/>
    </row>
    <row r="210" spans="1:8" s="49" customFormat="1" ht="21" customHeight="1">
      <c r="A210" s="73" t="s">
        <v>41</v>
      </c>
      <c r="B210" s="73"/>
      <c r="C210" s="57">
        <f>SUM(C211:C212)</f>
        <v>66030</v>
      </c>
      <c r="D210" s="57">
        <f>SUM(D211:D212)</f>
        <v>17365</v>
      </c>
      <c r="E210" s="57">
        <f>SUM(E211:E212)</f>
        <v>66030</v>
      </c>
      <c r="F210" s="57">
        <f>SUM(F211:F212)</f>
        <v>7159</v>
      </c>
      <c r="G210" s="35"/>
      <c r="H210" s="35"/>
    </row>
    <row r="211" spans="1:8" s="48" customFormat="1" ht="12.75">
      <c r="A211" s="59">
        <v>1</v>
      </c>
      <c r="B211" s="63" t="s">
        <v>30</v>
      </c>
      <c r="C211" s="19">
        <v>50000</v>
      </c>
      <c r="D211" s="19">
        <v>0</v>
      </c>
      <c r="E211" s="19">
        <v>50000</v>
      </c>
      <c r="F211" s="56">
        <v>0</v>
      </c>
      <c r="G211" s="47"/>
      <c r="H211" s="47"/>
    </row>
    <row r="212" spans="1:8" s="39" customFormat="1" ht="14.25" customHeight="1">
      <c r="A212" s="59">
        <v>2</v>
      </c>
      <c r="B212" s="63" t="s">
        <v>50</v>
      </c>
      <c r="C212" s="19">
        <v>16030</v>
      </c>
      <c r="D212" s="19">
        <v>17365</v>
      </c>
      <c r="E212" s="19">
        <v>16030</v>
      </c>
      <c r="F212" s="56">
        <v>7159</v>
      </c>
      <c r="G212" s="35"/>
      <c r="H212" s="35"/>
    </row>
    <row r="213" spans="1:8" s="42" customFormat="1" ht="19.5" customHeight="1">
      <c r="A213" s="72" t="s">
        <v>52</v>
      </c>
      <c r="B213" s="72"/>
      <c r="C213" s="57">
        <f>SUM(C214)</f>
        <v>455100</v>
      </c>
      <c r="D213" s="57">
        <f>SUM(D214)</f>
        <v>160652</v>
      </c>
      <c r="E213" s="57">
        <f>SUM(E214)</f>
        <v>455100</v>
      </c>
      <c r="F213" s="57">
        <f>SUM(F214)</f>
        <v>75789</v>
      </c>
      <c r="G213" s="25"/>
      <c r="H213" s="25"/>
    </row>
    <row r="214" spans="1:8" s="42" customFormat="1" ht="12.75">
      <c r="A214" s="59">
        <v>1</v>
      </c>
      <c r="B214" s="59" t="s">
        <v>56</v>
      </c>
      <c r="C214" s="19">
        <v>455100</v>
      </c>
      <c r="D214" s="19">
        <v>160652</v>
      </c>
      <c r="E214" s="19">
        <v>455100</v>
      </c>
      <c r="F214" s="56">
        <v>75789</v>
      </c>
      <c r="G214" s="25"/>
      <c r="H214" s="25"/>
    </row>
    <row r="215" spans="1:8" s="42" customFormat="1" ht="19.5" customHeight="1" hidden="1">
      <c r="A215" s="72" t="s">
        <v>118</v>
      </c>
      <c r="B215" s="72"/>
      <c r="C215" s="57">
        <f>SUM(C216)</f>
        <v>0</v>
      </c>
      <c r="D215" s="57">
        <f>SUM(D216)</f>
        <v>0</v>
      </c>
      <c r="E215" s="57">
        <f>SUM(E216)</f>
        <v>0</v>
      </c>
      <c r="F215" s="57">
        <f>SUM(F216)</f>
        <v>0</v>
      </c>
      <c r="G215" s="25"/>
      <c r="H215" s="25"/>
    </row>
    <row r="216" spans="1:8" s="42" customFormat="1" ht="12.75" hidden="1">
      <c r="A216" s="59">
        <v>1</v>
      </c>
      <c r="B216" s="59" t="s">
        <v>13</v>
      </c>
      <c r="C216" s="19">
        <f>310000-310000</f>
        <v>0</v>
      </c>
      <c r="D216" s="19"/>
      <c r="E216" s="19">
        <f>310000-310000</f>
        <v>0</v>
      </c>
      <c r="F216" s="56"/>
      <c r="G216" s="25"/>
      <c r="H216" s="25"/>
    </row>
    <row r="217" spans="1:8" s="39" customFormat="1" ht="15">
      <c r="A217" s="64"/>
      <c r="B217" s="65" t="s">
        <v>1</v>
      </c>
      <c r="C217" s="58">
        <f>SUM(C215,C213,C210,C207,C205,C201,C198,C181,C107,C105,C103,C92,C81,C72,C38,C36,C5)</f>
        <v>16780224</v>
      </c>
      <c r="D217" s="58">
        <f>SUM(D215,D213,D210,D207,D205,D201,D198,D181,D107,D105,D103,D92,D81,D72,D38,D36,D5)</f>
        <v>7608683</v>
      </c>
      <c r="E217" s="58">
        <f>SUM(E215,E213,E210,E207,E205,E201,E198,E181,E107,E105,E103,E92,E81,E72,E38,E36,E5)</f>
        <v>16780224</v>
      </c>
      <c r="F217" s="58">
        <f>SUM(F215,F213,F210,F207,F205,F201,F198,F181,F107,F105,F103,F92,F81,F72,F38,F36,F5)</f>
        <v>6207055</v>
      </c>
      <c r="G217" s="35"/>
      <c r="H217" s="35"/>
    </row>
    <row r="218" spans="1:8" s="54" customFormat="1" ht="14.25" customHeight="1">
      <c r="A218" s="42"/>
      <c r="B218" s="51"/>
      <c r="C218" s="52"/>
      <c r="D218" s="52"/>
      <c r="E218" s="52"/>
      <c r="F218" s="53"/>
      <c r="G218" s="36"/>
      <c r="H218" s="36"/>
    </row>
    <row r="219" spans="1:8" s="10" customFormat="1" ht="15" customHeight="1" hidden="1">
      <c r="A219" s="12"/>
      <c r="B219" s="8"/>
      <c r="C219" s="11">
        <v>-3339398</v>
      </c>
      <c r="D219" s="11"/>
      <c r="E219" s="11">
        <v>-4349406</v>
      </c>
      <c r="F219" s="9"/>
      <c r="G219" s="9"/>
      <c r="H219" s="9"/>
    </row>
    <row r="220" spans="3:8" ht="12.75" hidden="1">
      <c r="C220" s="11">
        <f>-4141302</f>
        <v>-4141302</v>
      </c>
      <c r="D220" s="11"/>
      <c r="E220" s="11">
        <v>-4123111</v>
      </c>
      <c r="F220" s="11"/>
      <c r="G220" s="6"/>
      <c r="H220" s="6"/>
    </row>
    <row r="221" spans="1:8" s="14" customFormat="1" ht="14.25" hidden="1">
      <c r="A221" s="12"/>
      <c r="B221" s="8"/>
      <c r="C221" s="11">
        <f>-2844300-916931-4471589-566250-59030</f>
        <v>-8858100</v>
      </c>
      <c r="D221" s="11"/>
      <c r="E221" s="11">
        <f>-2912350-952627-4487173-568930-59030</f>
        <v>-8980110</v>
      </c>
      <c r="F221" s="11"/>
      <c r="G221" s="6"/>
      <c r="H221" s="6"/>
    </row>
    <row r="222" spans="1:8" s="13" customFormat="1" ht="16.5" customHeight="1" hidden="1">
      <c r="A222" s="12"/>
      <c r="B222" s="8"/>
      <c r="C222" s="11">
        <f>SUM(C217:C221)</f>
        <v>441424</v>
      </c>
      <c r="D222" s="11"/>
      <c r="E222" s="11">
        <f>SUM(E217:E221)</f>
        <v>-672403</v>
      </c>
      <c r="F222" s="11"/>
      <c r="G222" s="6"/>
      <c r="H222" s="6"/>
    </row>
    <row r="223" spans="3:8" ht="12.75" hidden="1">
      <c r="C223" s="11"/>
      <c r="D223" s="11"/>
      <c r="E223" s="11"/>
      <c r="F223" s="11"/>
      <c r="G223" s="6"/>
      <c r="H223" s="6"/>
    </row>
    <row r="224" spans="3:8" ht="12.75">
      <c r="C224" s="11"/>
      <c r="D224" s="11"/>
      <c r="E224" s="11"/>
      <c r="F224" s="11"/>
      <c r="G224" s="6"/>
      <c r="H224" s="6"/>
    </row>
    <row r="225" spans="3:8" ht="12.75">
      <c r="C225" s="11"/>
      <c r="D225" s="11"/>
      <c r="E225" s="11"/>
      <c r="F225" s="11"/>
      <c r="G225" s="6"/>
      <c r="H225" s="6"/>
    </row>
    <row r="226" spans="3:8" ht="12.75">
      <c r="C226" s="11"/>
      <c r="D226" s="11"/>
      <c r="E226" s="11"/>
      <c r="F226" s="11"/>
      <c r="G226" s="6"/>
      <c r="H226" s="6"/>
    </row>
    <row r="227" spans="3:8" ht="12.75">
      <c r="C227" s="11"/>
      <c r="D227" s="11"/>
      <c r="E227" s="11"/>
      <c r="F227" s="11"/>
      <c r="G227" s="6"/>
      <c r="H227" s="6"/>
    </row>
    <row r="228" spans="3:8" ht="12.75">
      <c r="C228" s="11"/>
      <c r="D228" s="11"/>
      <c r="E228" s="11"/>
      <c r="F228" s="11"/>
      <c r="G228" s="6"/>
      <c r="H228" s="6"/>
    </row>
    <row r="229" spans="3:8" ht="12.75">
      <c r="C229" s="11"/>
      <c r="D229" s="11"/>
      <c r="E229" s="11"/>
      <c r="F229" s="11"/>
      <c r="G229" s="6"/>
      <c r="H229" s="6"/>
    </row>
    <row r="230" spans="3:8" ht="12.75">
      <c r="C230" s="11"/>
      <c r="D230" s="11"/>
      <c r="E230" s="11"/>
      <c r="F230" s="11"/>
      <c r="G230" s="6"/>
      <c r="H230" s="6"/>
    </row>
    <row r="231" spans="3:8" ht="12.75">
      <c r="C231" s="11"/>
      <c r="D231" s="11"/>
      <c r="E231" s="11"/>
      <c r="F231" s="11"/>
      <c r="G231" s="6"/>
      <c r="H231" s="6"/>
    </row>
    <row r="232" spans="3:8" ht="12.75">
      <c r="C232" s="11"/>
      <c r="D232" s="11"/>
      <c r="E232" s="11"/>
      <c r="F232" s="11"/>
      <c r="G232" s="6"/>
      <c r="H232" s="6"/>
    </row>
    <row r="233" spans="3:8" ht="12.75">
      <c r="C233" s="11"/>
      <c r="D233" s="11"/>
      <c r="E233" s="11"/>
      <c r="F233" s="11"/>
      <c r="G233" s="6"/>
      <c r="H233" s="6"/>
    </row>
    <row r="234" spans="3:8" ht="12.75">
      <c r="C234" s="11"/>
      <c r="D234" s="11"/>
      <c r="E234" s="11"/>
      <c r="F234" s="11"/>
      <c r="G234" s="6"/>
      <c r="H234" s="6"/>
    </row>
    <row r="235" spans="3:8" ht="12.75">
      <c r="C235" s="11"/>
      <c r="D235" s="11"/>
      <c r="E235" s="11"/>
      <c r="F235" s="11"/>
      <c r="G235" s="6"/>
      <c r="H235" s="6"/>
    </row>
    <row r="236" spans="3:8" ht="12.75">
      <c r="C236" s="11"/>
      <c r="D236" s="11"/>
      <c r="E236" s="11"/>
      <c r="F236" s="11"/>
      <c r="G236" s="6"/>
      <c r="H236" s="6"/>
    </row>
    <row r="237" spans="3:8" ht="12.75">
      <c r="C237" s="11"/>
      <c r="D237" s="11"/>
      <c r="E237" s="11"/>
      <c r="F237" s="11"/>
      <c r="G237" s="6"/>
      <c r="H237" s="6"/>
    </row>
    <row r="238" spans="3:8" ht="12.75">
      <c r="C238" s="11"/>
      <c r="D238" s="11"/>
      <c r="E238" s="11"/>
      <c r="F238" s="11"/>
      <c r="G238" s="6"/>
      <c r="H238" s="6"/>
    </row>
    <row r="239" spans="3:8" ht="12.75">
      <c r="C239" s="11"/>
      <c r="D239" s="11"/>
      <c r="E239" s="11"/>
      <c r="F239" s="11"/>
      <c r="G239" s="6"/>
      <c r="H239" s="6"/>
    </row>
    <row r="240" spans="3:8" ht="12.75">
      <c r="C240" s="11"/>
      <c r="D240" s="11"/>
      <c r="E240" s="11"/>
      <c r="F240" s="11"/>
      <c r="G240" s="6"/>
      <c r="H240" s="6"/>
    </row>
    <row r="241" spans="3:8" ht="12.75">
      <c r="C241" s="11"/>
      <c r="D241" s="11"/>
      <c r="E241" s="11"/>
      <c r="F241" s="11"/>
      <c r="G241" s="6"/>
      <c r="H241" s="6"/>
    </row>
    <row r="242" spans="3:8" ht="12.75">
      <c r="C242" s="11"/>
      <c r="D242" s="11"/>
      <c r="E242" s="11"/>
      <c r="F242" s="11"/>
      <c r="G242" s="6"/>
      <c r="H242" s="6"/>
    </row>
    <row r="243" spans="3:8" ht="12.75">
      <c r="C243" s="11"/>
      <c r="D243" s="11"/>
      <c r="E243" s="11"/>
      <c r="F243" s="11"/>
      <c r="G243" s="6"/>
      <c r="H243" s="6"/>
    </row>
    <row r="244" spans="3:8" ht="12.75">
      <c r="C244" s="11"/>
      <c r="D244" s="11"/>
      <c r="E244" s="11"/>
      <c r="F244" s="11"/>
      <c r="G244" s="6"/>
      <c r="H244" s="6"/>
    </row>
    <row r="245" spans="3:8" ht="12.75">
      <c r="C245" s="11"/>
      <c r="D245" s="11"/>
      <c r="E245" s="11"/>
      <c r="F245" s="11"/>
      <c r="G245" s="6"/>
      <c r="H245" s="6"/>
    </row>
    <row r="246" spans="3:8" ht="12.75">
      <c r="C246" s="11"/>
      <c r="D246" s="11"/>
      <c r="E246" s="11"/>
      <c r="F246" s="11"/>
      <c r="G246" s="6"/>
      <c r="H246" s="6"/>
    </row>
    <row r="247" spans="3:8" ht="12.75">
      <c r="C247" s="11"/>
      <c r="D247" s="11"/>
      <c r="E247" s="11"/>
      <c r="F247" s="11"/>
      <c r="G247" s="6"/>
      <c r="H247" s="6"/>
    </row>
    <row r="248" spans="3:8" ht="12.75">
      <c r="C248" s="11"/>
      <c r="D248" s="11"/>
      <c r="E248" s="11"/>
      <c r="F248" s="11"/>
      <c r="G248" s="6"/>
      <c r="H248" s="6"/>
    </row>
    <row r="249" spans="3:8" ht="12.75">
      <c r="C249" s="11"/>
      <c r="D249" s="11"/>
      <c r="E249" s="11"/>
      <c r="F249" s="11"/>
      <c r="G249" s="6"/>
      <c r="H249" s="6"/>
    </row>
    <row r="250" spans="3:8" ht="12.75">
      <c r="C250" s="11"/>
      <c r="D250" s="11"/>
      <c r="E250" s="11"/>
      <c r="F250" s="11"/>
      <c r="G250" s="6"/>
      <c r="H250" s="6"/>
    </row>
    <row r="251" spans="3:8" ht="12.75">
      <c r="C251" s="11"/>
      <c r="D251" s="11"/>
      <c r="E251" s="11"/>
      <c r="F251" s="11"/>
      <c r="G251" s="6"/>
      <c r="H251" s="6"/>
    </row>
    <row r="252" spans="3:8" ht="12.75">
      <c r="C252" s="11"/>
      <c r="D252" s="11"/>
      <c r="E252" s="11"/>
      <c r="F252" s="11"/>
      <c r="G252" s="6"/>
      <c r="H252" s="6"/>
    </row>
    <row r="253" spans="3:8" ht="12.75">
      <c r="C253" s="11"/>
      <c r="D253" s="11"/>
      <c r="E253" s="11"/>
      <c r="F253" s="11"/>
      <c r="G253" s="6"/>
      <c r="H253" s="6"/>
    </row>
    <row r="254" spans="3:8" ht="12.75">
      <c r="C254" s="11"/>
      <c r="D254" s="11"/>
      <c r="E254" s="11"/>
      <c r="F254" s="11"/>
      <c r="G254" s="6"/>
      <c r="H254" s="6"/>
    </row>
    <row r="255" spans="3:8" ht="12.75">
      <c r="C255" s="11"/>
      <c r="D255" s="11"/>
      <c r="E255" s="11"/>
      <c r="F255" s="11"/>
      <c r="G255" s="6"/>
      <c r="H255" s="6"/>
    </row>
    <row r="256" spans="3:8" ht="12.75">
      <c r="C256" s="11"/>
      <c r="D256" s="11"/>
      <c r="E256" s="11"/>
      <c r="F256" s="11"/>
      <c r="G256" s="6"/>
      <c r="H256" s="6"/>
    </row>
    <row r="257" spans="3:8" ht="12.75">
      <c r="C257" s="11"/>
      <c r="D257" s="11"/>
      <c r="E257" s="11"/>
      <c r="F257" s="11"/>
      <c r="G257" s="6"/>
      <c r="H257" s="6"/>
    </row>
    <row r="258" spans="3:8" ht="12.75">
      <c r="C258" s="11"/>
      <c r="D258" s="11"/>
      <c r="E258" s="11"/>
      <c r="F258" s="11"/>
      <c r="G258" s="6"/>
      <c r="H258" s="6"/>
    </row>
    <row r="259" spans="3:8" ht="12.75">
      <c r="C259" s="11"/>
      <c r="D259" s="11"/>
      <c r="E259" s="11"/>
      <c r="F259" s="11"/>
      <c r="G259" s="6"/>
      <c r="H259" s="6"/>
    </row>
    <row r="260" spans="3:8" ht="12.75">
      <c r="C260" s="15"/>
      <c r="D260" s="15"/>
      <c r="E260" s="15"/>
      <c r="F260" s="11"/>
      <c r="G260" s="6"/>
      <c r="H260" s="6"/>
    </row>
    <row r="261" spans="3:8" ht="12.75">
      <c r="C261" s="15"/>
      <c r="D261" s="15"/>
      <c r="E261" s="15"/>
      <c r="F261" s="11"/>
      <c r="G261" s="6"/>
      <c r="H261" s="6"/>
    </row>
    <row r="262" spans="3:8" ht="12.75">
      <c r="C262" s="15"/>
      <c r="D262" s="15"/>
      <c r="E262" s="15"/>
      <c r="F262" s="15"/>
      <c r="G262" s="16"/>
      <c r="H262" s="16"/>
    </row>
    <row r="263" spans="3:8" ht="12.75">
      <c r="C263" s="15"/>
      <c r="D263" s="15"/>
      <c r="E263" s="15"/>
      <c r="F263" s="15"/>
      <c r="G263" s="16"/>
      <c r="H263" s="16"/>
    </row>
    <row r="264" spans="3:8" ht="12.75">
      <c r="C264" s="15"/>
      <c r="D264" s="15"/>
      <c r="E264" s="15"/>
      <c r="F264" s="15"/>
      <c r="G264" s="16"/>
      <c r="H264" s="16"/>
    </row>
    <row r="265" spans="3:8" ht="12.75">
      <c r="C265" s="15"/>
      <c r="D265" s="15"/>
      <c r="E265" s="15"/>
      <c r="F265" s="15"/>
      <c r="G265" s="16"/>
      <c r="H265" s="16"/>
    </row>
    <row r="266" spans="3:8" ht="12.75">
      <c r="C266" s="15"/>
      <c r="D266" s="15"/>
      <c r="E266" s="15"/>
      <c r="F266" s="15"/>
      <c r="G266" s="16"/>
      <c r="H266" s="16"/>
    </row>
    <row r="267" spans="3:8" ht="12.75">
      <c r="C267" s="15"/>
      <c r="D267" s="15"/>
      <c r="E267" s="15"/>
      <c r="F267" s="15"/>
      <c r="G267" s="16"/>
      <c r="H267" s="16"/>
    </row>
    <row r="268" spans="3:8" ht="12.75">
      <c r="C268" s="15"/>
      <c r="D268" s="15"/>
      <c r="E268" s="15"/>
      <c r="F268" s="15"/>
      <c r="G268" s="16"/>
      <c r="H268" s="16"/>
    </row>
    <row r="269" spans="3:8" ht="12.75">
      <c r="C269" s="15"/>
      <c r="D269" s="15"/>
      <c r="E269" s="15"/>
      <c r="F269" s="15"/>
      <c r="G269" s="16"/>
      <c r="H269" s="16"/>
    </row>
    <row r="270" spans="3:8" ht="12.75">
      <c r="C270" s="15"/>
      <c r="D270" s="15"/>
      <c r="E270" s="15"/>
      <c r="F270" s="15"/>
      <c r="G270" s="16"/>
      <c r="H270" s="16"/>
    </row>
    <row r="271" spans="3:8" ht="12.75">
      <c r="C271" s="15"/>
      <c r="D271" s="15"/>
      <c r="E271" s="15"/>
      <c r="F271" s="15"/>
      <c r="G271" s="16"/>
      <c r="H271" s="16"/>
    </row>
    <row r="272" spans="3:8" ht="12.75">
      <c r="C272" s="15"/>
      <c r="D272" s="15"/>
      <c r="E272" s="15"/>
      <c r="F272" s="15"/>
      <c r="G272" s="16"/>
      <c r="H272" s="16"/>
    </row>
    <row r="273" spans="3:8" ht="12.75">
      <c r="C273" s="15"/>
      <c r="D273" s="15"/>
      <c r="E273" s="15"/>
      <c r="F273" s="15"/>
      <c r="G273" s="16"/>
      <c r="H273" s="16"/>
    </row>
    <row r="274" spans="3:8" ht="12.75">
      <c r="C274" s="15"/>
      <c r="D274" s="15"/>
      <c r="E274" s="15"/>
      <c r="F274" s="15"/>
      <c r="G274" s="16"/>
      <c r="H274" s="16"/>
    </row>
    <row r="275" spans="3:8" ht="12.75">
      <c r="C275" s="15"/>
      <c r="D275" s="15"/>
      <c r="E275" s="15"/>
      <c r="F275" s="15"/>
      <c r="G275" s="16"/>
      <c r="H275" s="16"/>
    </row>
    <row r="276" spans="3:8" ht="12.75">
      <c r="C276" s="15"/>
      <c r="D276" s="15"/>
      <c r="E276" s="15"/>
      <c r="F276" s="15"/>
      <c r="G276" s="16"/>
      <c r="H276" s="16"/>
    </row>
    <row r="277" spans="3:8" ht="12.75">
      <c r="C277" s="15"/>
      <c r="D277" s="15"/>
      <c r="E277" s="15"/>
      <c r="F277" s="15"/>
      <c r="G277" s="16"/>
      <c r="H277" s="16"/>
    </row>
    <row r="278" spans="3:8" ht="12.75">
      <c r="C278" s="15"/>
      <c r="D278" s="15"/>
      <c r="E278" s="15"/>
      <c r="F278" s="15"/>
      <c r="G278" s="16"/>
      <c r="H278" s="16"/>
    </row>
    <row r="279" spans="3:8" ht="12.75">
      <c r="C279" s="15"/>
      <c r="D279" s="15"/>
      <c r="E279" s="15"/>
      <c r="F279" s="15"/>
      <c r="G279" s="16"/>
      <c r="H279" s="16"/>
    </row>
    <row r="280" spans="3:8" ht="12.75">
      <c r="C280" s="15"/>
      <c r="D280" s="15"/>
      <c r="E280" s="15"/>
      <c r="F280" s="15"/>
      <c r="G280" s="16"/>
      <c r="H280" s="16"/>
    </row>
    <row r="281" spans="3:8" ht="12.75">
      <c r="C281" s="15"/>
      <c r="D281" s="15"/>
      <c r="E281" s="15"/>
      <c r="F281" s="15"/>
      <c r="G281" s="16"/>
      <c r="H281" s="16"/>
    </row>
    <row r="282" spans="3:8" ht="12.75">
      <c r="C282" s="15"/>
      <c r="D282" s="15"/>
      <c r="E282" s="15"/>
      <c r="F282" s="15"/>
      <c r="G282" s="16"/>
      <c r="H282" s="16"/>
    </row>
    <row r="283" spans="3:8" ht="12.75">
      <c r="C283" s="15"/>
      <c r="D283" s="15"/>
      <c r="E283" s="15"/>
      <c r="F283" s="15"/>
      <c r="G283" s="16"/>
      <c r="H283" s="16"/>
    </row>
    <row r="284" spans="3:8" ht="12.75">
      <c r="C284" s="15"/>
      <c r="D284" s="15"/>
      <c r="E284" s="15"/>
      <c r="F284" s="15"/>
      <c r="G284" s="16"/>
      <c r="H284" s="16"/>
    </row>
    <row r="285" spans="3:8" ht="12.75">
      <c r="C285" s="15"/>
      <c r="D285" s="15"/>
      <c r="E285" s="15"/>
      <c r="F285" s="15"/>
      <c r="G285" s="16"/>
      <c r="H285" s="16"/>
    </row>
    <row r="286" spans="3:8" ht="12.75">
      <c r="C286" s="15"/>
      <c r="D286" s="15"/>
      <c r="E286" s="15"/>
      <c r="F286" s="15"/>
      <c r="G286" s="16"/>
      <c r="H286" s="16"/>
    </row>
    <row r="287" spans="3:8" ht="12.75">
      <c r="C287" s="15"/>
      <c r="D287" s="15"/>
      <c r="E287" s="15"/>
      <c r="F287" s="15"/>
      <c r="G287" s="16"/>
      <c r="H287" s="16"/>
    </row>
    <row r="288" spans="3:8" ht="12.75">
      <c r="C288" s="15"/>
      <c r="D288" s="15"/>
      <c r="E288" s="15"/>
      <c r="F288" s="15"/>
      <c r="G288" s="16"/>
      <c r="H288" s="16"/>
    </row>
    <row r="289" spans="3:8" ht="12.75">
      <c r="C289" s="15"/>
      <c r="D289" s="15"/>
      <c r="E289" s="15"/>
      <c r="F289" s="15"/>
      <c r="G289" s="16"/>
      <c r="H289" s="16"/>
    </row>
    <row r="290" spans="3:8" ht="12.75">
      <c r="C290" s="15"/>
      <c r="D290" s="15"/>
      <c r="E290" s="15"/>
      <c r="F290" s="15"/>
      <c r="G290" s="16"/>
      <c r="H290" s="16"/>
    </row>
    <row r="291" spans="3:8" ht="12.75">
      <c r="C291" s="15"/>
      <c r="D291" s="15"/>
      <c r="E291" s="15"/>
      <c r="F291" s="15"/>
      <c r="G291" s="16"/>
      <c r="H291" s="16"/>
    </row>
    <row r="292" spans="3:8" ht="12.75">
      <c r="C292" s="15"/>
      <c r="D292" s="15"/>
      <c r="E292" s="15"/>
      <c r="F292" s="15"/>
      <c r="G292" s="16"/>
      <c r="H292" s="16"/>
    </row>
    <row r="293" spans="3:8" ht="12.75">
      <c r="C293" s="15"/>
      <c r="D293" s="15"/>
      <c r="E293" s="15"/>
      <c r="F293" s="15"/>
      <c r="G293" s="16"/>
      <c r="H293" s="16"/>
    </row>
    <row r="294" spans="3:8" ht="12.75">
      <c r="C294" s="15"/>
      <c r="D294" s="15"/>
      <c r="E294" s="15"/>
      <c r="F294" s="15"/>
      <c r="G294" s="16"/>
      <c r="H294" s="16"/>
    </row>
    <row r="295" spans="3:8" ht="12.75">
      <c r="C295" s="15"/>
      <c r="D295" s="15"/>
      <c r="E295" s="15"/>
      <c r="F295" s="15"/>
      <c r="G295" s="16"/>
      <c r="H295" s="16"/>
    </row>
    <row r="296" spans="3:8" ht="12.75">
      <c r="C296" s="15"/>
      <c r="D296" s="15"/>
      <c r="E296" s="15"/>
      <c r="F296" s="15"/>
      <c r="G296" s="16"/>
      <c r="H296" s="16"/>
    </row>
    <row r="297" spans="3:8" ht="12.75">
      <c r="C297" s="15"/>
      <c r="D297" s="15"/>
      <c r="E297" s="15"/>
      <c r="F297" s="15"/>
      <c r="G297" s="16"/>
      <c r="H297" s="16"/>
    </row>
    <row r="298" spans="3:8" ht="12.75">
      <c r="C298" s="15"/>
      <c r="D298" s="15"/>
      <c r="E298" s="15"/>
      <c r="F298" s="15"/>
      <c r="G298" s="16"/>
      <c r="H298" s="16"/>
    </row>
    <row r="299" spans="3:8" ht="12.75">
      <c r="C299" s="15"/>
      <c r="D299" s="15"/>
      <c r="E299" s="15"/>
      <c r="F299" s="15"/>
      <c r="G299" s="16"/>
      <c r="H299" s="16"/>
    </row>
    <row r="300" spans="3:8" ht="12.75">
      <c r="C300" s="15"/>
      <c r="D300" s="15"/>
      <c r="E300" s="15"/>
      <c r="F300" s="15"/>
      <c r="G300" s="16"/>
      <c r="H300" s="16"/>
    </row>
    <row r="301" spans="3:8" ht="12.75">
      <c r="C301" s="15"/>
      <c r="D301" s="15"/>
      <c r="E301" s="15"/>
      <c r="F301" s="15"/>
      <c r="G301" s="16"/>
      <c r="H301" s="16"/>
    </row>
    <row r="302" spans="3:8" ht="12.75">
      <c r="C302" s="15"/>
      <c r="D302" s="15"/>
      <c r="E302" s="15"/>
      <c r="F302" s="15"/>
      <c r="G302" s="16"/>
      <c r="H302" s="16"/>
    </row>
    <row r="303" spans="3:8" ht="12.75">
      <c r="C303" s="15"/>
      <c r="D303" s="15"/>
      <c r="E303" s="15"/>
      <c r="F303" s="15"/>
      <c r="G303" s="16"/>
      <c r="H303" s="16"/>
    </row>
    <row r="304" spans="3:8" ht="12.75">
      <c r="C304" s="15"/>
      <c r="D304" s="15"/>
      <c r="E304" s="15"/>
      <c r="F304" s="15"/>
      <c r="G304" s="16"/>
      <c r="H304" s="16"/>
    </row>
    <row r="305" spans="3:8" ht="12.75">
      <c r="C305" s="15"/>
      <c r="D305" s="15"/>
      <c r="E305" s="15"/>
      <c r="F305" s="15"/>
      <c r="G305" s="16"/>
      <c r="H305" s="16"/>
    </row>
    <row r="306" spans="3:8" ht="12.75">
      <c r="C306" s="15"/>
      <c r="D306" s="15"/>
      <c r="E306" s="15"/>
      <c r="F306" s="15"/>
      <c r="G306" s="16"/>
      <c r="H306" s="16"/>
    </row>
    <row r="307" spans="3:8" ht="12.75">
      <c r="C307" s="15"/>
      <c r="D307" s="15"/>
      <c r="E307" s="15"/>
      <c r="F307" s="15"/>
      <c r="G307" s="16"/>
      <c r="H307" s="16"/>
    </row>
    <row r="308" spans="3:8" ht="12.75">
      <c r="C308" s="15"/>
      <c r="D308" s="15"/>
      <c r="E308" s="15"/>
      <c r="F308" s="15"/>
      <c r="G308" s="16"/>
      <c r="H308" s="16"/>
    </row>
    <row r="309" spans="3:8" ht="12.75">
      <c r="C309" s="15"/>
      <c r="D309" s="15"/>
      <c r="E309" s="15"/>
      <c r="F309" s="15"/>
      <c r="G309" s="16"/>
      <c r="H309" s="16"/>
    </row>
    <row r="310" spans="3:8" ht="12.75">
      <c r="C310" s="15"/>
      <c r="D310" s="15"/>
      <c r="E310" s="15"/>
      <c r="F310" s="15"/>
      <c r="G310" s="16"/>
      <c r="H310" s="16"/>
    </row>
    <row r="311" spans="3:8" ht="12.75">
      <c r="C311" s="15"/>
      <c r="D311" s="15"/>
      <c r="E311" s="15"/>
      <c r="F311" s="15"/>
      <c r="G311" s="16"/>
      <c r="H311" s="16"/>
    </row>
    <row r="312" spans="3:8" ht="12.75">
      <c r="C312" s="15"/>
      <c r="D312" s="15"/>
      <c r="E312" s="15"/>
      <c r="F312" s="15"/>
      <c r="G312" s="16"/>
      <c r="H312" s="16"/>
    </row>
    <row r="313" spans="3:8" ht="12.75">
      <c r="C313" s="15"/>
      <c r="D313" s="15"/>
      <c r="E313" s="15"/>
      <c r="F313" s="15"/>
      <c r="G313" s="16"/>
      <c r="H313" s="16"/>
    </row>
    <row r="314" spans="3:8" ht="12.75">
      <c r="C314" s="15"/>
      <c r="D314" s="15"/>
      <c r="E314" s="15"/>
      <c r="F314" s="15"/>
      <c r="G314" s="16"/>
      <c r="H314" s="16"/>
    </row>
    <row r="315" spans="3:8" ht="12.75">
      <c r="C315" s="15"/>
      <c r="D315" s="15"/>
      <c r="E315" s="15"/>
      <c r="F315" s="15"/>
      <c r="G315" s="16"/>
      <c r="H315" s="16"/>
    </row>
    <row r="316" spans="3:8" ht="12.75">
      <c r="C316" s="15"/>
      <c r="D316" s="15"/>
      <c r="E316" s="15"/>
      <c r="F316" s="15"/>
      <c r="G316" s="16"/>
      <c r="H316" s="16"/>
    </row>
    <row r="317" spans="3:8" ht="12.75">
      <c r="C317" s="15"/>
      <c r="D317" s="15"/>
      <c r="E317" s="15"/>
      <c r="F317" s="15"/>
      <c r="G317" s="16"/>
      <c r="H317" s="16"/>
    </row>
    <row r="318" spans="3:8" ht="12.75">
      <c r="C318" s="15"/>
      <c r="D318" s="15"/>
      <c r="E318" s="15"/>
      <c r="F318" s="15"/>
      <c r="G318" s="16"/>
      <c r="H318" s="16"/>
    </row>
    <row r="319" spans="3:8" ht="12.75">
      <c r="C319" s="15"/>
      <c r="D319" s="15"/>
      <c r="E319" s="15"/>
      <c r="F319" s="15"/>
      <c r="G319" s="16"/>
      <c r="H319" s="16"/>
    </row>
    <row r="320" spans="3:8" ht="12.75">
      <c r="C320" s="15"/>
      <c r="D320" s="15"/>
      <c r="E320" s="15"/>
      <c r="F320" s="15"/>
      <c r="G320" s="16"/>
      <c r="H320" s="16"/>
    </row>
    <row r="321" spans="3:8" ht="12.75">
      <c r="C321" s="15"/>
      <c r="D321" s="15"/>
      <c r="E321" s="15"/>
      <c r="F321" s="15"/>
      <c r="G321" s="16"/>
      <c r="H321" s="16"/>
    </row>
    <row r="322" spans="3:8" ht="12.75">
      <c r="C322" s="15"/>
      <c r="D322" s="15"/>
      <c r="E322" s="15"/>
      <c r="F322" s="15"/>
      <c r="G322" s="16"/>
      <c r="H322" s="16"/>
    </row>
    <row r="323" spans="3:8" ht="12.75">
      <c r="C323" s="15"/>
      <c r="D323" s="15"/>
      <c r="E323" s="15"/>
      <c r="F323" s="15"/>
      <c r="G323" s="16"/>
      <c r="H323" s="16"/>
    </row>
    <row r="324" spans="3:8" ht="12.75">
      <c r="C324" s="15"/>
      <c r="D324" s="15"/>
      <c r="E324" s="15"/>
      <c r="F324" s="15"/>
      <c r="G324" s="16"/>
      <c r="H324" s="16"/>
    </row>
    <row r="325" spans="3:8" ht="12.75">
      <c r="C325" s="15"/>
      <c r="D325" s="15"/>
      <c r="E325" s="15"/>
      <c r="F325" s="15"/>
      <c r="G325" s="16"/>
      <c r="H325" s="16"/>
    </row>
    <row r="326" spans="3:8" ht="12.75">
      <c r="C326" s="15"/>
      <c r="D326" s="15"/>
      <c r="E326" s="15"/>
      <c r="F326" s="15"/>
      <c r="G326" s="16"/>
      <c r="H326" s="16"/>
    </row>
    <row r="327" spans="3:8" ht="12.75">
      <c r="C327" s="15"/>
      <c r="D327" s="15"/>
      <c r="E327" s="15"/>
      <c r="F327" s="15"/>
      <c r="G327" s="16"/>
      <c r="H327" s="16"/>
    </row>
    <row r="328" spans="3:8" ht="12.75">
      <c r="C328" s="15"/>
      <c r="D328" s="15"/>
      <c r="E328" s="15"/>
      <c r="F328" s="15"/>
      <c r="G328" s="16"/>
      <c r="H328" s="16"/>
    </row>
    <row r="329" spans="3:8" ht="12.75">
      <c r="C329" s="15"/>
      <c r="D329" s="15"/>
      <c r="E329" s="15"/>
      <c r="F329" s="15"/>
      <c r="G329" s="16"/>
      <c r="H329" s="16"/>
    </row>
    <row r="330" spans="3:8" ht="12.75">
      <c r="C330" s="15"/>
      <c r="D330" s="15"/>
      <c r="E330" s="15"/>
      <c r="F330" s="15"/>
      <c r="G330" s="16"/>
      <c r="H330" s="16"/>
    </row>
    <row r="331" spans="3:8" ht="12.75">
      <c r="C331" s="15"/>
      <c r="D331" s="15"/>
      <c r="E331" s="15"/>
      <c r="F331" s="15"/>
      <c r="G331" s="16"/>
      <c r="H331" s="16"/>
    </row>
    <row r="332" spans="3:8" ht="12.75">
      <c r="C332" s="15"/>
      <c r="D332" s="15"/>
      <c r="E332" s="15"/>
      <c r="F332" s="15"/>
      <c r="G332" s="16"/>
      <c r="H332" s="16"/>
    </row>
    <row r="333" spans="3:8" ht="12.75">
      <c r="C333" s="15"/>
      <c r="D333" s="15"/>
      <c r="E333" s="15"/>
      <c r="F333" s="15"/>
      <c r="G333" s="16"/>
      <c r="H333" s="16"/>
    </row>
    <row r="334" spans="3:8" ht="12.75">
      <c r="C334" s="15"/>
      <c r="D334" s="15"/>
      <c r="E334" s="15"/>
      <c r="F334" s="15"/>
      <c r="G334" s="16"/>
      <c r="H334" s="16"/>
    </row>
    <row r="335" spans="3:8" ht="12.75">
      <c r="C335" s="15"/>
      <c r="D335" s="15"/>
      <c r="E335" s="15"/>
      <c r="F335" s="15"/>
      <c r="G335" s="16"/>
      <c r="H335" s="16"/>
    </row>
    <row r="336" spans="3:8" ht="12.75">
      <c r="C336" s="15"/>
      <c r="D336" s="15"/>
      <c r="E336" s="15"/>
      <c r="F336" s="15"/>
      <c r="G336" s="16"/>
      <c r="H336" s="16"/>
    </row>
    <row r="337" spans="3:8" ht="12.75">
      <c r="C337" s="15"/>
      <c r="D337" s="15"/>
      <c r="E337" s="15"/>
      <c r="F337" s="15"/>
      <c r="G337" s="16"/>
      <c r="H337" s="16"/>
    </row>
    <row r="338" spans="3:8" ht="12.75">
      <c r="C338" s="15"/>
      <c r="D338" s="15"/>
      <c r="E338" s="15"/>
      <c r="F338" s="15"/>
      <c r="G338" s="16"/>
      <c r="H338" s="16"/>
    </row>
    <row r="339" spans="3:8" ht="12.75">
      <c r="C339" s="15"/>
      <c r="D339" s="15"/>
      <c r="E339" s="15"/>
      <c r="F339" s="15"/>
      <c r="G339" s="16"/>
      <c r="H339" s="16"/>
    </row>
    <row r="340" spans="3:8" ht="12.75">
      <c r="C340" s="15"/>
      <c r="D340" s="15"/>
      <c r="E340" s="15"/>
      <c r="F340" s="15"/>
      <c r="G340" s="16"/>
      <c r="H340" s="16"/>
    </row>
    <row r="341" spans="3:8" ht="12.75">
      <c r="C341" s="15"/>
      <c r="D341" s="15"/>
      <c r="E341" s="15"/>
      <c r="F341" s="15"/>
      <c r="G341" s="16"/>
      <c r="H341" s="16"/>
    </row>
    <row r="342" spans="3:8" ht="12.75">
      <c r="C342" s="15"/>
      <c r="D342" s="15"/>
      <c r="E342" s="15"/>
      <c r="F342" s="15"/>
      <c r="G342" s="16"/>
      <c r="H342" s="16"/>
    </row>
    <row r="343" spans="3:8" ht="12.75">
      <c r="C343" s="15"/>
      <c r="D343" s="15"/>
      <c r="E343" s="15"/>
      <c r="F343" s="15"/>
      <c r="G343" s="16"/>
      <c r="H343" s="16"/>
    </row>
    <row r="344" spans="3:8" ht="12.75">
      <c r="C344" s="15"/>
      <c r="D344" s="15"/>
      <c r="E344" s="15"/>
      <c r="F344" s="15"/>
      <c r="G344" s="16"/>
      <c r="H344" s="16"/>
    </row>
    <row r="345" spans="3:8" ht="12.75">
      <c r="C345" s="15"/>
      <c r="D345" s="15"/>
      <c r="E345" s="15"/>
      <c r="F345" s="15"/>
      <c r="G345" s="16"/>
      <c r="H345" s="16"/>
    </row>
    <row r="346" spans="3:8" ht="12.75">
      <c r="C346" s="15"/>
      <c r="D346" s="15"/>
      <c r="E346" s="15"/>
      <c r="F346" s="15"/>
      <c r="G346" s="16"/>
      <c r="H346" s="16"/>
    </row>
    <row r="347" spans="3:8" ht="12.75">
      <c r="C347" s="15"/>
      <c r="D347" s="15"/>
      <c r="E347" s="15"/>
      <c r="F347" s="15"/>
      <c r="G347" s="16"/>
      <c r="H347" s="16"/>
    </row>
    <row r="348" spans="3:8" ht="12.75">
      <c r="C348" s="15"/>
      <c r="D348" s="15"/>
      <c r="E348" s="15"/>
      <c r="F348" s="15"/>
      <c r="G348" s="16"/>
      <c r="H348" s="16"/>
    </row>
    <row r="349" spans="3:8" ht="12.75">
      <c r="C349" s="15"/>
      <c r="D349" s="15"/>
      <c r="E349" s="15"/>
      <c r="F349" s="15"/>
      <c r="G349" s="16"/>
      <c r="H349" s="16"/>
    </row>
    <row r="350" spans="3:8" ht="12.75">
      <c r="C350" s="15"/>
      <c r="D350" s="15"/>
      <c r="E350" s="15"/>
      <c r="F350" s="1"/>
      <c r="G350" s="17"/>
      <c r="H350" s="17"/>
    </row>
    <row r="351" spans="3:8" ht="12.75">
      <c r="C351" s="1"/>
      <c r="D351" s="1"/>
      <c r="E351" s="1"/>
      <c r="F351" s="1"/>
      <c r="G351" s="17"/>
      <c r="H351" s="17"/>
    </row>
    <row r="352" spans="3:8" ht="12.75">
      <c r="C352" s="1"/>
      <c r="D352" s="1"/>
      <c r="E352" s="1"/>
      <c r="F352" s="1"/>
      <c r="G352" s="17"/>
      <c r="H352" s="17"/>
    </row>
    <row r="353" spans="3:8" ht="12.75">
      <c r="C353" s="1"/>
      <c r="D353" s="1"/>
      <c r="E353" s="1"/>
      <c r="F353" s="1"/>
      <c r="G353" s="17"/>
      <c r="H353" s="17"/>
    </row>
    <row r="354" spans="3:8" ht="12.75">
      <c r="C354" s="1"/>
      <c r="D354" s="1"/>
      <c r="E354" s="1"/>
      <c r="F354" s="1"/>
      <c r="G354" s="17"/>
      <c r="H354" s="17"/>
    </row>
    <row r="355" spans="3:8" ht="12.75">
      <c r="C355" s="1"/>
      <c r="D355" s="1"/>
      <c r="E355" s="1"/>
      <c r="F355" s="1"/>
      <c r="G355" s="17"/>
      <c r="H355" s="17"/>
    </row>
    <row r="356" spans="3:8" ht="12.75">
      <c r="C356" s="1"/>
      <c r="D356" s="1"/>
      <c r="E356" s="1"/>
      <c r="F356" s="1"/>
      <c r="G356" s="17"/>
      <c r="H356" s="17"/>
    </row>
    <row r="357" spans="3:8" ht="12.75">
      <c r="C357" s="1"/>
      <c r="D357" s="1"/>
      <c r="E357" s="1"/>
      <c r="F357" s="1"/>
      <c r="G357" s="17"/>
      <c r="H357" s="17"/>
    </row>
    <row r="358" spans="3:8" ht="12.75">
      <c r="C358" s="1"/>
      <c r="D358" s="1"/>
      <c r="E358" s="1"/>
      <c r="F358" s="1"/>
      <c r="G358" s="17"/>
      <c r="H358" s="17"/>
    </row>
    <row r="359" spans="3:8" ht="12.75">
      <c r="C359" s="1"/>
      <c r="D359" s="1"/>
      <c r="E359" s="1"/>
      <c r="F359" s="1"/>
      <c r="G359" s="17"/>
      <c r="H359" s="17"/>
    </row>
    <row r="360" spans="3:8" ht="12.75">
      <c r="C360" s="1"/>
      <c r="D360" s="1"/>
      <c r="E360" s="1"/>
      <c r="F360" s="1"/>
      <c r="G360" s="17"/>
      <c r="H360" s="17"/>
    </row>
    <row r="361" spans="3:8" ht="12.75">
      <c r="C361" s="1"/>
      <c r="D361" s="1"/>
      <c r="E361" s="1"/>
      <c r="F361" s="1"/>
      <c r="G361" s="17"/>
      <c r="H361" s="17"/>
    </row>
    <row r="362" spans="3:8" ht="12.75">
      <c r="C362" s="1"/>
      <c r="D362" s="1"/>
      <c r="E362" s="1"/>
      <c r="F362" s="1"/>
      <c r="G362" s="17"/>
      <c r="H362" s="17"/>
    </row>
    <row r="363" spans="3:8" ht="12.75">
      <c r="C363" s="1"/>
      <c r="D363" s="1"/>
      <c r="E363" s="1"/>
      <c r="F363" s="1"/>
      <c r="G363" s="17"/>
      <c r="H363" s="17"/>
    </row>
    <row r="364" spans="3:8" ht="12.75">
      <c r="C364" s="1"/>
      <c r="D364" s="1"/>
      <c r="E364" s="1"/>
      <c r="F364" s="1"/>
      <c r="G364" s="17"/>
      <c r="H364" s="17"/>
    </row>
    <row r="365" spans="3:8" ht="12.75">
      <c r="C365" s="1"/>
      <c r="D365" s="1"/>
      <c r="E365" s="1"/>
      <c r="F365" s="1"/>
      <c r="G365" s="17"/>
      <c r="H365" s="17"/>
    </row>
    <row r="366" spans="3:8" ht="12.75">
      <c r="C366" s="1"/>
      <c r="D366" s="1"/>
      <c r="E366" s="1"/>
      <c r="F366" s="1"/>
      <c r="G366" s="17"/>
      <c r="H366" s="17"/>
    </row>
    <row r="367" spans="3:8" ht="12.75">
      <c r="C367" s="1"/>
      <c r="D367" s="1"/>
      <c r="E367" s="1"/>
      <c r="F367" s="1"/>
      <c r="G367" s="17"/>
      <c r="H367" s="17"/>
    </row>
    <row r="368" spans="3:8" ht="12.75">
      <c r="C368" s="1"/>
      <c r="D368" s="1"/>
      <c r="E368" s="1"/>
      <c r="F368" s="1"/>
      <c r="G368" s="17"/>
      <c r="H368" s="17"/>
    </row>
    <row r="369" spans="3:8" ht="12.75">
      <c r="C369" s="1"/>
      <c r="D369" s="1"/>
      <c r="E369" s="1"/>
      <c r="F369" s="1"/>
      <c r="G369" s="17"/>
      <c r="H369" s="17"/>
    </row>
    <row r="370" spans="3:8" ht="12.75">
      <c r="C370" s="1"/>
      <c r="D370" s="1"/>
      <c r="E370" s="1"/>
      <c r="F370" s="1"/>
      <c r="G370" s="17"/>
      <c r="H370" s="17"/>
    </row>
    <row r="371" spans="3:8" ht="12.75">
      <c r="C371" s="1"/>
      <c r="D371" s="1"/>
      <c r="E371" s="1"/>
      <c r="F371" s="1"/>
      <c r="G371" s="17"/>
      <c r="H371" s="17"/>
    </row>
    <row r="372" spans="3:8" ht="12.75">
      <c r="C372" s="1"/>
      <c r="D372" s="1"/>
      <c r="E372" s="1"/>
      <c r="F372" s="1"/>
      <c r="G372" s="17"/>
      <c r="H372" s="17"/>
    </row>
    <row r="373" spans="3:8" ht="12.75">
      <c r="C373" s="1"/>
      <c r="D373" s="1"/>
      <c r="E373" s="1"/>
      <c r="F373" s="1"/>
      <c r="G373" s="17"/>
      <c r="H373" s="17"/>
    </row>
    <row r="374" spans="3:8" ht="12.75">
      <c r="C374" s="1"/>
      <c r="D374" s="1"/>
      <c r="E374" s="1"/>
      <c r="F374" s="1"/>
      <c r="G374" s="17"/>
      <c r="H374" s="17"/>
    </row>
    <row r="375" spans="3:8" ht="12.75">
      <c r="C375" s="1"/>
      <c r="D375" s="1"/>
      <c r="E375" s="1"/>
      <c r="F375" s="1"/>
      <c r="G375" s="17"/>
      <c r="H375" s="17"/>
    </row>
    <row r="376" spans="3:8" ht="12.75">
      <c r="C376" s="1"/>
      <c r="D376" s="1"/>
      <c r="E376" s="1"/>
      <c r="F376" s="1"/>
      <c r="G376" s="17"/>
      <c r="H376" s="17"/>
    </row>
    <row r="377" spans="3:8" ht="12.75">
      <c r="C377" s="1"/>
      <c r="D377" s="1"/>
      <c r="E377" s="1"/>
      <c r="F377" s="1"/>
      <c r="G377" s="17"/>
      <c r="H377" s="17"/>
    </row>
    <row r="378" spans="3:8" ht="12.75">
      <c r="C378" s="1"/>
      <c r="D378" s="1"/>
      <c r="E378" s="1"/>
      <c r="F378" s="1"/>
      <c r="G378" s="17"/>
      <c r="H378" s="17"/>
    </row>
    <row r="379" spans="3:8" ht="12.75">
      <c r="C379" s="1"/>
      <c r="D379" s="1"/>
      <c r="E379" s="1"/>
      <c r="F379" s="1"/>
      <c r="G379" s="17"/>
      <c r="H379" s="17"/>
    </row>
    <row r="380" spans="3:8" ht="12.75">
      <c r="C380" s="1"/>
      <c r="D380" s="1"/>
      <c r="E380" s="1"/>
      <c r="F380" s="1"/>
      <c r="G380" s="17"/>
      <c r="H380" s="17"/>
    </row>
    <row r="381" spans="3:8" ht="12.75">
      <c r="C381" s="1"/>
      <c r="D381" s="1"/>
      <c r="E381" s="1"/>
      <c r="F381" s="1"/>
      <c r="G381" s="17"/>
      <c r="H381" s="17"/>
    </row>
    <row r="382" spans="3:8" ht="12.75">
      <c r="C382" s="1"/>
      <c r="D382" s="1"/>
      <c r="E382" s="1"/>
      <c r="F382" s="1"/>
      <c r="G382" s="17"/>
      <c r="H382" s="17"/>
    </row>
    <row r="383" spans="3:8" ht="12.75">
      <c r="C383" s="1"/>
      <c r="D383" s="1"/>
      <c r="E383" s="1"/>
      <c r="F383" s="1"/>
      <c r="G383" s="17"/>
      <c r="H383" s="17"/>
    </row>
    <row r="384" spans="3:8" ht="12.75">
      <c r="C384" s="1"/>
      <c r="D384" s="1"/>
      <c r="E384" s="1"/>
      <c r="F384" s="1"/>
      <c r="G384" s="17"/>
      <c r="H384" s="17"/>
    </row>
    <row r="385" spans="3:8" ht="12.75">
      <c r="C385" s="1"/>
      <c r="D385" s="1"/>
      <c r="E385" s="1"/>
      <c r="F385" s="1"/>
      <c r="G385" s="17"/>
      <c r="H385" s="17"/>
    </row>
    <row r="386" spans="3:8" ht="12.75">
      <c r="C386" s="1"/>
      <c r="D386" s="1"/>
      <c r="E386" s="1"/>
      <c r="F386" s="1"/>
      <c r="G386" s="17"/>
      <c r="H386" s="17"/>
    </row>
    <row r="387" spans="3:8" ht="12.75">
      <c r="C387" s="1"/>
      <c r="D387" s="1"/>
      <c r="E387" s="1"/>
      <c r="F387" s="1"/>
      <c r="G387" s="17"/>
      <c r="H387" s="17"/>
    </row>
    <row r="388" spans="3:8" ht="12.75">
      <c r="C388" s="1"/>
      <c r="D388" s="1"/>
      <c r="E388" s="1"/>
      <c r="F388" s="1"/>
      <c r="G388" s="17"/>
      <c r="H388" s="17"/>
    </row>
    <row r="389" spans="3:8" ht="12.75">
      <c r="C389" s="1"/>
      <c r="D389" s="1"/>
      <c r="E389" s="1"/>
      <c r="F389" s="1"/>
      <c r="G389" s="17"/>
      <c r="H389" s="17"/>
    </row>
    <row r="390" spans="3:8" ht="12.75">
      <c r="C390" s="1"/>
      <c r="D390" s="1"/>
      <c r="E390" s="1"/>
      <c r="F390" s="1"/>
      <c r="G390" s="17"/>
      <c r="H390" s="17"/>
    </row>
    <row r="391" spans="3:8" ht="12.75">
      <c r="C391" s="1"/>
      <c r="D391" s="1"/>
      <c r="E391" s="1"/>
      <c r="F391" s="1"/>
      <c r="G391" s="17"/>
      <c r="H391" s="17"/>
    </row>
    <row r="392" spans="3:8" ht="12.75">
      <c r="C392" s="1"/>
      <c r="D392" s="1"/>
      <c r="E392" s="1"/>
      <c r="F392" s="1"/>
      <c r="G392" s="17"/>
      <c r="H392" s="17"/>
    </row>
    <row r="393" spans="3:8" ht="12.75">
      <c r="C393" s="1"/>
      <c r="D393" s="1"/>
      <c r="E393" s="1"/>
      <c r="F393" s="1"/>
      <c r="G393" s="17"/>
      <c r="H393" s="17"/>
    </row>
    <row r="394" spans="3:8" ht="12.75">
      <c r="C394" s="1"/>
      <c r="D394" s="1"/>
      <c r="E394" s="1"/>
      <c r="F394" s="1"/>
      <c r="G394" s="17"/>
      <c r="H394" s="17"/>
    </row>
    <row r="395" spans="3:8" ht="12.75">
      <c r="C395" s="1"/>
      <c r="D395" s="1"/>
      <c r="E395" s="1"/>
      <c r="F395" s="1"/>
      <c r="G395" s="17"/>
      <c r="H395" s="17"/>
    </row>
    <row r="396" spans="3:8" ht="12.75">
      <c r="C396" s="1"/>
      <c r="D396" s="1"/>
      <c r="E396" s="1"/>
      <c r="F396" s="1"/>
      <c r="G396" s="17"/>
      <c r="H396" s="17"/>
    </row>
    <row r="397" spans="3:8" ht="12.75">
      <c r="C397" s="1"/>
      <c r="D397" s="1"/>
      <c r="E397" s="1"/>
      <c r="F397" s="1"/>
      <c r="G397" s="17"/>
      <c r="H397" s="17"/>
    </row>
    <row r="398" spans="3:8" ht="12.75">
      <c r="C398" s="1"/>
      <c r="D398" s="1"/>
      <c r="E398" s="1"/>
      <c r="F398" s="1"/>
      <c r="G398" s="17"/>
      <c r="H398" s="17"/>
    </row>
    <row r="399" spans="3:8" ht="12.75">
      <c r="C399" s="1"/>
      <c r="D399" s="1"/>
      <c r="E399" s="1"/>
      <c r="F399" s="1"/>
      <c r="G399" s="17"/>
      <c r="H399" s="17"/>
    </row>
    <row r="400" spans="3:8" ht="12.75">
      <c r="C400" s="1"/>
      <c r="D400" s="1"/>
      <c r="E400" s="1"/>
      <c r="F400" s="1"/>
      <c r="G400" s="17"/>
      <c r="H400" s="17"/>
    </row>
    <row r="401" spans="3:8" ht="12.75">
      <c r="C401" s="1"/>
      <c r="D401" s="1"/>
      <c r="E401" s="1"/>
      <c r="F401" s="1"/>
      <c r="G401" s="17"/>
      <c r="H401" s="17"/>
    </row>
    <row r="402" spans="3:8" ht="12.75">
      <c r="C402" s="1"/>
      <c r="D402" s="1"/>
      <c r="E402" s="1"/>
      <c r="F402" s="1"/>
      <c r="G402" s="17"/>
      <c r="H402" s="17"/>
    </row>
    <row r="403" spans="3:8" ht="12.75">
      <c r="C403" s="1"/>
      <c r="D403" s="1"/>
      <c r="E403" s="1"/>
      <c r="F403" s="1"/>
      <c r="G403" s="17"/>
      <c r="H403" s="17"/>
    </row>
    <row r="404" spans="3:8" ht="12.75">
      <c r="C404" s="1"/>
      <c r="D404" s="1"/>
      <c r="E404" s="1"/>
      <c r="F404" s="1"/>
      <c r="G404" s="17"/>
      <c r="H404" s="17"/>
    </row>
    <row r="405" spans="3:8" ht="12.75">
      <c r="C405" s="1"/>
      <c r="D405" s="1"/>
      <c r="E405" s="1"/>
      <c r="F405" s="1"/>
      <c r="G405" s="17"/>
      <c r="H405" s="17"/>
    </row>
    <row r="406" spans="3:8" ht="12.75">
      <c r="C406" s="1"/>
      <c r="D406" s="1"/>
      <c r="E406" s="1"/>
      <c r="F406" s="1"/>
      <c r="G406" s="17"/>
      <c r="H406" s="17"/>
    </row>
    <row r="407" spans="3:8" ht="12.75">
      <c r="C407" s="1"/>
      <c r="D407" s="1"/>
      <c r="E407" s="1"/>
      <c r="F407" s="1"/>
      <c r="G407" s="17"/>
      <c r="H407" s="17"/>
    </row>
    <row r="408" spans="3:8" ht="12.75">
      <c r="C408" s="1"/>
      <c r="D408" s="1"/>
      <c r="E408" s="1"/>
      <c r="F408" s="1"/>
      <c r="G408" s="17"/>
      <c r="H408" s="17"/>
    </row>
    <row r="409" spans="3:8" ht="12.75">
      <c r="C409" s="1"/>
      <c r="D409" s="1"/>
      <c r="E409" s="1"/>
      <c r="F409" s="1"/>
      <c r="G409" s="17"/>
      <c r="H409" s="17"/>
    </row>
    <row r="410" spans="3:8" ht="12.75">
      <c r="C410" s="1"/>
      <c r="D410" s="1"/>
      <c r="E410" s="1"/>
      <c r="F410" s="1"/>
      <c r="G410" s="17"/>
      <c r="H410" s="17"/>
    </row>
    <row r="411" spans="3:8" ht="12.75">
      <c r="C411" s="1"/>
      <c r="D411" s="1"/>
      <c r="E411" s="1"/>
      <c r="F411" s="1"/>
      <c r="G411" s="17"/>
      <c r="H411" s="17"/>
    </row>
    <row r="412" spans="3:8" ht="12.75">
      <c r="C412" s="1"/>
      <c r="D412" s="1"/>
      <c r="E412" s="1"/>
      <c r="F412" s="1"/>
      <c r="G412" s="17"/>
      <c r="H412" s="17"/>
    </row>
    <row r="413" spans="3:8" ht="12.75">
      <c r="C413" s="1"/>
      <c r="D413" s="1"/>
      <c r="E413" s="1"/>
      <c r="F413" s="1"/>
      <c r="G413" s="17"/>
      <c r="H413" s="17"/>
    </row>
    <row r="414" spans="3:8" ht="12.75">
      <c r="C414" s="1"/>
      <c r="D414" s="1"/>
      <c r="E414" s="1"/>
      <c r="F414" s="1"/>
      <c r="G414" s="17"/>
      <c r="H414" s="17"/>
    </row>
    <row r="415" spans="3:8" ht="12.75">
      <c r="C415" s="1"/>
      <c r="D415" s="1"/>
      <c r="E415" s="1"/>
      <c r="F415" s="1"/>
      <c r="G415" s="17"/>
      <c r="H415" s="17"/>
    </row>
    <row r="416" spans="3:8" ht="12.75">
      <c r="C416" s="1"/>
      <c r="D416" s="1"/>
      <c r="E416" s="1"/>
      <c r="F416" s="1"/>
      <c r="G416" s="17"/>
      <c r="H416" s="17"/>
    </row>
    <row r="417" spans="3:8" ht="12.75">
      <c r="C417" s="1"/>
      <c r="D417" s="1"/>
      <c r="E417" s="1"/>
      <c r="F417" s="1"/>
      <c r="G417" s="17"/>
      <c r="H417" s="17"/>
    </row>
    <row r="418" spans="3:8" ht="12.75">
      <c r="C418" s="1"/>
      <c r="D418" s="1"/>
      <c r="E418" s="1"/>
      <c r="F418" s="1"/>
      <c r="G418" s="17"/>
      <c r="H418" s="17"/>
    </row>
    <row r="419" spans="3:8" ht="12.75">
      <c r="C419" s="1"/>
      <c r="D419" s="1"/>
      <c r="E419" s="1"/>
      <c r="F419" s="1"/>
      <c r="G419" s="17"/>
      <c r="H419" s="17"/>
    </row>
    <row r="420" spans="3:8" ht="12.75">
      <c r="C420" s="1"/>
      <c r="D420" s="1"/>
      <c r="E420" s="1"/>
      <c r="F420" s="1"/>
      <c r="G420" s="17"/>
      <c r="H420" s="17"/>
    </row>
    <row r="421" spans="3:8" ht="12.75">
      <c r="C421" s="1"/>
      <c r="D421" s="1"/>
      <c r="E421" s="1"/>
      <c r="F421" s="1"/>
      <c r="G421" s="17"/>
      <c r="H421" s="17"/>
    </row>
    <row r="422" spans="3:8" ht="12.75">
      <c r="C422" s="1"/>
      <c r="D422" s="1"/>
      <c r="E422" s="1"/>
      <c r="F422" s="1"/>
      <c r="G422" s="17"/>
      <c r="H422" s="17"/>
    </row>
    <row r="423" spans="3:8" ht="12.75">
      <c r="C423" s="1"/>
      <c r="D423" s="1"/>
      <c r="E423" s="1"/>
      <c r="F423" s="1"/>
      <c r="G423" s="17"/>
      <c r="H423" s="17"/>
    </row>
    <row r="424" spans="3:8" ht="12.75">
      <c r="C424" s="1"/>
      <c r="D424" s="1"/>
      <c r="E424" s="1"/>
      <c r="F424" s="1"/>
      <c r="G424" s="17"/>
      <c r="H424" s="17"/>
    </row>
    <row r="425" spans="3:8" ht="12.75">
      <c r="C425" s="1"/>
      <c r="D425" s="1"/>
      <c r="E425" s="1"/>
      <c r="F425" s="1"/>
      <c r="G425" s="17"/>
      <c r="H425" s="17"/>
    </row>
    <row r="426" spans="3:8" ht="12.75">
      <c r="C426" s="1"/>
      <c r="D426" s="1"/>
      <c r="E426" s="1"/>
      <c r="F426" s="1"/>
      <c r="G426" s="17"/>
      <c r="H426" s="17"/>
    </row>
    <row r="427" spans="3:8" ht="12.75">
      <c r="C427" s="1"/>
      <c r="D427" s="1"/>
      <c r="E427" s="1"/>
      <c r="F427" s="1"/>
      <c r="G427" s="17"/>
      <c r="H427" s="17"/>
    </row>
    <row r="428" spans="3:8" ht="12.75">
      <c r="C428" s="1"/>
      <c r="D428" s="1"/>
      <c r="E428" s="1"/>
      <c r="F428" s="1"/>
      <c r="G428" s="17"/>
      <c r="H428" s="17"/>
    </row>
    <row r="429" spans="3:8" ht="12.75">
      <c r="C429" s="1"/>
      <c r="D429" s="1"/>
      <c r="E429" s="1"/>
      <c r="F429" s="1"/>
      <c r="G429" s="17"/>
      <c r="H429" s="17"/>
    </row>
    <row r="430" spans="3:8" ht="12.75">
      <c r="C430" s="1"/>
      <c r="D430" s="1"/>
      <c r="E430" s="1"/>
      <c r="F430" s="1"/>
      <c r="G430" s="17"/>
      <c r="H430" s="17"/>
    </row>
    <row r="431" spans="3:8" ht="12.75">
      <c r="C431" s="1"/>
      <c r="D431" s="1"/>
      <c r="E431" s="1"/>
      <c r="F431" s="1"/>
      <c r="G431" s="17"/>
      <c r="H431" s="17"/>
    </row>
    <row r="432" spans="3:8" ht="12.75">
      <c r="C432" s="1"/>
      <c r="D432" s="1"/>
      <c r="E432" s="1"/>
      <c r="F432" s="1"/>
      <c r="G432" s="17"/>
      <c r="H432" s="17"/>
    </row>
    <row r="433" spans="3:8" ht="12.75">
      <c r="C433" s="1"/>
      <c r="D433" s="1"/>
      <c r="E433" s="1"/>
      <c r="F433" s="1"/>
      <c r="G433" s="17"/>
      <c r="H433" s="17"/>
    </row>
    <row r="434" spans="3:8" ht="12.75">
      <c r="C434" s="1"/>
      <c r="D434" s="1"/>
      <c r="E434" s="1"/>
      <c r="F434" s="1"/>
      <c r="G434" s="17"/>
      <c r="H434" s="17"/>
    </row>
    <row r="435" spans="3:8" ht="12.75">
      <c r="C435" s="1"/>
      <c r="D435" s="1"/>
      <c r="E435" s="1"/>
      <c r="F435" s="1"/>
      <c r="G435" s="17"/>
      <c r="H435" s="17"/>
    </row>
    <row r="436" spans="3:8" ht="12.75">
      <c r="C436" s="1"/>
      <c r="D436" s="1"/>
      <c r="E436" s="1"/>
      <c r="F436" s="1"/>
      <c r="G436" s="17"/>
      <c r="H436" s="17"/>
    </row>
    <row r="437" spans="3:8" ht="12.75">
      <c r="C437" s="1"/>
      <c r="D437" s="1"/>
      <c r="E437" s="1"/>
      <c r="F437" s="1"/>
      <c r="G437" s="17"/>
      <c r="H437" s="17"/>
    </row>
    <row r="438" spans="3:8" ht="12.75">
      <c r="C438" s="1"/>
      <c r="D438" s="1"/>
      <c r="E438" s="1"/>
      <c r="F438" s="1"/>
      <c r="G438" s="17"/>
      <c r="H438" s="17"/>
    </row>
    <row r="439" spans="3:8" ht="12.75">
      <c r="C439" s="1"/>
      <c r="D439" s="1"/>
      <c r="E439" s="1"/>
      <c r="F439" s="1"/>
      <c r="G439" s="17"/>
      <c r="H439" s="17"/>
    </row>
    <row r="440" spans="3:8" ht="12.75">
      <c r="C440" s="1"/>
      <c r="D440" s="1"/>
      <c r="E440" s="1"/>
      <c r="F440" s="1"/>
      <c r="G440" s="17"/>
      <c r="H440" s="17"/>
    </row>
    <row r="441" spans="3:8" ht="12.75">
      <c r="C441" s="1"/>
      <c r="D441" s="1"/>
      <c r="E441" s="1"/>
      <c r="F441" s="1"/>
      <c r="G441" s="17"/>
      <c r="H441" s="17"/>
    </row>
    <row r="442" spans="3:8" ht="12.75">
      <c r="C442" s="1"/>
      <c r="D442" s="1"/>
      <c r="E442" s="1"/>
      <c r="F442" s="1"/>
      <c r="G442" s="17"/>
      <c r="H442" s="17"/>
    </row>
    <row r="443" spans="3:8" ht="12.75">
      <c r="C443" s="1"/>
      <c r="D443" s="1"/>
      <c r="E443" s="1"/>
      <c r="F443" s="1"/>
      <c r="G443" s="17"/>
      <c r="H443" s="17"/>
    </row>
    <row r="444" spans="3:8" ht="12.75">
      <c r="C444" s="1"/>
      <c r="D444" s="1"/>
      <c r="E444" s="1"/>
      <c r="F444" s="1"/>
      <c r="G444" s="17"/>
      <c r="H444" s="17"/>
    </row>
    <row r="445" spans="3:8" ht="12.75">
      <c r="C445" s="1"/>
      <c r="D445" s="1"/>
      <c r="E445" s="1"/>
      <c r="F445" s="1"/>
      <c r="G445" s="17"/>
      <c r="H445" s="17"/>
    </row>
    <row r="446" spans="3:8" ht="12.75">
      <c r="C446" s="1"/>
      <c r="D446" s="1"/>
      <c r="E446" s="1"/>
      <c r="F446" s="1"/>
      <c r="G446" s="17"/>
      <c r="H446" s="17"/>
    </row>
    <row r="447" spans="3:8" ht="12.75">
      <c r="C447" s="1"/>
      <c r="D447" s="1"/>
      <c r="E447" s="1"/>
      <c r="F447" s="1"/>
      <c r="G447" s="17"/>
      <c r="H447" s="17"/>
    </row>
    <row r="448" spans="3:8" ht="12.75">
      <c r="C448" s="1"/>
      <c r="D448" s="1"/>
      <c r="E448" s="1"/>
      <c r="F448" s="1"/>
      <c r="G448" s="17"/>
      <c r="H448" s="17"/>
    </row>
    <row r="449" spans="3:8" ht="12.75">
      <c r="C449" s="1"/>
      <c r="D449" s="1"/>
      <c r="E449" s="1"/>
      <c r="F449" s="1"/>
      <c r="G449" s="17"/>
      <c r="H449" s="17"/>
    </row>
    <row r="450" spans="3:8" ht="12.75">
      <c r="C450" s="1"/>
      <c r="D450" s="1"/>
      <c r="E450" s="1"/>
      <c r="F450" s="1"/>
      <c r="G450" s="17"/>
      <c r="H450" s="17"/>
    </row>
    <row r="451" spans="3:8" ht="12.75">
      <c r="C451" s="1"/>
      <c r="D451" s="1"/>
      <c r="E451" s="1"/>
      <c r="F451" s="1"/>
      <c r="G451" s="17"/>
      <c r="H451" s="17"/>
    </row>
    <row r="452" spans="3:8" ht="12.75">
      <c r="C452" s="1"/>
      <c r="D452" s="1"/>
      <c r="E452" s="1"/>
      <c r="F452" s="1"/>
      <c r="G452" s="17"/>
      <c r="H452" s="17"/>
    </row>
    <row r="453" spans="3:8" ht="12.75">
      <c r="C453" s="1"/>
      <c r="D453" s="1"/>
      <c r="E453" s="1"/>
      <c r="F453" s="1"/>
      <c r="G453" s="17"/>
      <c r="H453" s="17"/>
    </row>
    <row r="454" spans="3:8" ht="12.75">
      <c r="C454" s="1"/>
      <c r="D454" s="1"/>
      <c r="E454" s="1"/>
      <c r="F454" s="1"/>
      <c r="G454" s="17"/>
      <c r="H454" s="17"/>
    </row>
    <row r="455" spans="3:8" ht="12.75">
      <c r="C455" s="1"/>
      <c r="D455" s="1"/>
      <c r="E455" s="1"/>
      <c r="F455" s="1"/>
      <c r="G455" s="17"/>
      <c r="H455" s="17"/>
    </row>
    <row r="456" spans="3:8" ht="12.75">
      <c r="C456" s="1"/>
      <c r="D456" s="1"/>
      <c r="E456" s="1"/>
      <c r="F456" s="1"/>
      <c r="G456" s="17"/>
      <c r="H456" s="17"/>
    </row>
    <row r="457" spans="3:8" ht="12.75">
      <c r="C457" s="1"/>
      <c r="D457" s="1"/>
      <c r="E457" s="1"/>
      <c r="F457" s="1"/>
      <c r="G457" s="17"/>
      <c r="H457" s="17"/>
    </row>
    <row r="458" spans="3:8" ht="12.75">
      <c r="C458" s="1"/>
      <c r="D458" s="1"/>
      <c r="E458" s="1"/>
      <c r="F458" s="1"/>
      <c r="G458" s="17"/>
      <c r="H458" s="17"/>
    </row>
    <row r="459" spans="3:8" ht="12.75">
      <c r="C459" s="1"/>
      <c r="D459" s="1"/>
      <c r="E459" s="1"/>
      <c r="F459" s="1"/>
      <c r="G459" s="17"/>
      <c r="H459" s="17"/>
    </row>
    <row r="460" spans="3:8" ht="12.75">
      <c r="C460" s="1"/>
      <c r="D460" s="1"/>
      <c r="E460" s="1"/>
      <c r="F460" s="1"/>
      <c r="G460" s="17"/>
      <c r="H460" s="17"/>
    </row>
    <row r="461" spans="3:8" ht="12.75">
      <c r="C461" s="1"/>
      <c r="D461" s="1"/>
      <c r="E461" s="1"/>
      <c r="F461" s="1"/>
      <c r="G461" s="17"/>
      <c r="H461" s="17"/>
    </row>
    <row r="462" spans="3:8" ht="12.75">
      <c r="C462" s="1"/>
      <c r="D462" s="1"/>
      <c r="E462" s="1"/>
      <c r="F462" s="1"/>
      <c r="G462" s="17"/>
      <c r="H462" s="17"/>
    </row>
    <row r="463" spans="3:8" ht="12.75">
      <c r="C463" s="1"/>
      <c r="D463" s="1"/>
      <c r="E463" s="1"/>
      <c r="F463" s="1"/>
      <c r="G463" s="17"/>
      <c r="H463" s="17"/>
    </row>
    <row r="464" spans="3:8" ht="12.75">
      <c r="C464" s="1"/>
      <c r="D464" s="1"/>
      <c r="E464" s="1"/>
      <c r="F464" s="1"/>
      <c r="G464" s="17"/>
      <c r="H464" s="17"/>
    </row>
    <row r="465" spans="3:8" ht="12.75">
      <c r="C465" s="1"/>
      <c r="D465" s="1"/>
      <c r="E465" s="1"/>
      <c r="F465" s="1"/>
      <c r="G465" s="17"/>
      <c r="H465" s="17"/>
    </row>
    <row r="466" spans="3:8" ht="12.75">
      <c r="C466" s="1"/>
      <c r="D466" s="1"/>
      <c r="E466" s="1"/>
      <c r="F466" s="1"/>
      <c r="G466" s="17"/>
      <c r="H466" s="17"/>
    </row>
    <row r="467" spans="3:8" ht="12.75">
      <c r="C467" s="1"/>
      <c r="D467" s="1"/>
      <c r="E467" s="1"/>
      <c r="F467" s="1"/>
      <c r="G467" s="17"/>
      <c r="H467" s="17"/>
    </row>
    <row r="468" spans="3:8" ht="12.75">
      <c r="C468" s="1"/>
      <c r="D468" s="1"/>
      <c r="E468" s="1"/>
      <c r="F468" s="1"/>
      <c r="G468" s="17"/>
      <c r="H468" s="17"/>
    </row>
    <row r="469" spans="3:8" ht="12.75">
      <c r="C469" s="1"/>
      <c r="D469" s="1"/>
      <c r="E469" s="1"/>
      <c r="F469" s="1"/>
      <c r="G469" s="17"/>
      <c r="H469" s="17"/>
    </row>
    <row r="470" spans="3:8" ht="12.75">
      <c r="C470" s="1"/>
      <c r="D470" s="1"/>
      <c r="E470" s="1"/>
      <c r="F470" s="1"/>
      <c r="G470" s="17"/>
      <c r="H470" s="17"/>
    </row>
    <row r="471" spans="3:8" ht="12.75">
      <c r="C471" s="1"/>
      <c r="D471" s="1"/>
      <c r="E471" s="1"/>
      <c r="F471" s="1"/>
      <c r="G471" s="17"/>
      <c r="H471" s="17"/>
    </row>
    <row r="472" spans="3:8" ht="12.75">
      <c r="C472" s="1"/>
      <c r="D472" s="1"/>
      <c r="E472" s="1"/>
      <c r="F472" s="1"/>
      <c r="G472" s="17"/>
      <c r="H472" s="17"/>
    </row>
    <row r="473" spans="3:8" ht="12.75">
      <c r="C473" s="1"/>
      <c r="D473" s="1"/>
      <c r="E473" s="1"/>
      <c r="F473" s="1"/>
      <c r="G473" s="17"/>
      <c r="H473" s="17"/>
    </row>
    <row r="474" spans="3:8" ht="12.75">
      <c r="C474" s="1"/>
      <c r="D474" s="1"/>
      <c r="E474" s="1"/>
      <c r="F474" s="1"/>
      <c r="G474" s="17"/>
      <c r="H474" s="17"/>
    </row>
    <row r="475" spans="3:8" ht="12.75">
      <c r="C475" s="1"/>
      <c r="D475" s="1"/>
      <c r="E475" s="1"/>
      <c r="F475" s="1"/>
      <c r="G475" s="17"/>
      <c r="H475" s="17"/>
    </row>
    <row r="476" spans="3:8" ht="12.75">
      <c r="C476" s="1"/>
      <c r="D476" s="1"/>
      <c r="E476" s="1"/>
      <c r="F476" s="1"/>
      <c r="G476" s="17"/>
      <c r="H476" s="17"/>
    </row>
    <row r="477" spans="3:8" ht="12.75">
      <c r="C477" s="1"/>
      <c r="D477" s="1"/>
      <c r="E477" s="1"/>
      <c r="F477" s="1"/>
      <c r="G477" s="17"/>
      <c r="H477" s="17"/>
    </row>
    <row r="478" spans="3:8" ht="12.75">
      <c r="C478" s="1"/>
      <c r="D478" s="1"/>
      <c r="E478" s="1"/>
      <c r="F478" s="1"/>
      <c r="G478" s="17"/>
      <c r="H478" s="17"/>
    </row>
    <row r="479" spans="3:8" ht="12.75">
      <c r="C479" s="1"/>
      <c r="D479" s="1"/>
      <c r="E479" s="1"/>
      <c r="F479" s="1"/>
      <c r="G479" s="17"/>
      <c r="H479" s="17"/>
    </row>
    <row r="480" spans="3:8" ht="12.75">
      <c r="C480" s="1"/>
      <c r="D480" s="1"/>
      <c r="E480" s="1"/>
      <c r="F480" s="1"/>
      <c r="G480" s="17"/>
      <c r="H480" s="17"/>
    </row>
    <row r="481" spans="3:8" ht="12.75">
      <c r="C481" s="1"/>
      <c r="D481" s="1"/>
      <c r="E481" s="1"/>
      <c r="F481" s="1"/>
      <c r="G481" s="17"/>
      <c r="H481" s="17"/>
    </row>
    <row r="482" spans="3:8" ht="12.75">
      <c r="C482" s="1"/>
      <c r="D482" s="1"/>
      <c r="E482" s="1"/>
      <c r="F482" s="1"/>
      <c r="G482" s="17"/>
      <c r="H482" s="17"/>
    </row>
    <row r="483" spans="3:8" ht="12.75">
      <c r="C483" s="1"/>
      <c r="D483" s="1"/>
      <c r="E483" s="1"/>
      <c r="F483" s="1"/>
      <c r="G483" s="17"/>
      <c r="H483" s="17"/>
    </row>
    <row r="484" spans="3:8" ht="12.75">
      <c r="C484" s="1"/>
      <c r="D484" s="1"/>
      <c r="E484" s="1"/>
      <c r="F484" s="1"/>
      <c r="G484" s="17"/>
      <c r="H484" s="17"/>
    </row>
    <row r="485" spans="3:8" ht="12.75">
      <c r="C485" s="1"/>
      <c r="D485" s="1"/>
      <c r="E485" s="1"/>
      <c r="F485" s="1"/>
      <c r="G485" s="17"/>
      <c r="H485" s="17"/>
    </row>
    <row r="486" spans="3:8" ht="12.75">
      <c r="C486" s="1"/>
      <c r="D486" s="1"/>
      <c r="E486" s="1"/>
      <c r="F486" s="1"/>
      <c r="G486" s="17"/>
      <c r="H486" s="17"/>
    </row>
    <row r="487" spans="3:8" ht="12.75">
      <c r="C487" s="1"/>
      <c r="D487" s="1"/>
      <c r="E487" s="1"/>
      <c r="F487" s="1"/>
      <c r="G487" s="17"/>
      <c r="H487" s="17"/>
    </row>
    <row r="488" spans="3:8" ht="12.75">
      <c r="C488" s="1"/>
      <c r="D488" s="1"/>
      <c r="E488" s="1"/>
      <c r="F488" s="1"/>
      <c r="G488" s="17"/>
      <c r="H488" s="17"/>
    </row>
    <row r="489" spans="3:8" ht="12.75">
      <c r="C489" s="1"/>
      <c r="D489" s="1"/>
      <c r="E489" s="1"/>
      <c r="F489" s="1"/>
      <c r="G489" s="17"/>
      <c r="H489" s="17"/>
    </row>
    <row r="490" spans="3:8" ht="12.75">
      <c r="C490" s="1"/>
      <c r="D490" s="1"/>
      <c r="E490" s="1"/>
      <c r="F490" s="1"/>
      <c r="G490" s="17"/>
      <c r="H490" s="17"/>
    </row>
    <row r="491" spans="3:8" ht="12.75">
      <c r="C491" s="1"/>
      <c r="D491" s="1"/>
      <c r="E491" s="1"/>
      <c r="F491" s="1"/>
      <c r="G491" s="17"/>
      <c r="H491" s="17"/>
    </row>
    <row r="492" spans="3:8" ht="12.75">
      <c r="C492" s="1"/>
      <c r="D492" s="1"/>
      <c r="E492" s="1"/>
      <c r="F492" s="1"/>
      <c r="G492" s="17"/>
      <c r="H492" s="17"/>
    </row>
    <row r="493" spans="3:8" ht="12.75">
      <c r="C493" s="1"/>
      <c r="D493" s="1"/>
      <c r="E493" s="1"/>
      <c r="F493" s="1"/>
      <c r="G493" s="17"/>
      <c r="H493" s="17"/>
    </row>
    <row r="494" spans="3:8" ht="12.75">
      <c r="C494" s="1"/>
      <c r="D494" s="1"/>
      <c r="E494" s="1"/>
      <c r="F494" s="1"/>
      <c r="G494" s="17"/>
      <c r="H494" s="17"/>
    </row>
    <row r="495" spans="3:8" ht="12.75">
      <c r="C495" s="1"/>
      <c r="D495" s="1"/>
      <c r="E495" s="1"/>
      <c r="F495" s="1"/>
      <c r="G495" s="17"/>
      <c r="H495" s="17"/>
    </row>
    <row r="496" spans="3:8" ht="12.75">
      <c r="C496" s="1"/>
      <c r="D496" s="1"/>
      <c r="E496" s="1"/>
      <c r="F496" s="1"/>
      <c r="G496" s="17"/>
      <c r="H496" s="17"/>
    </row>
    <row r="497" spans="3:8" ht="12.75">
      <c r="C497" s="1"/>
      <c r="D497" s="1"/>
      <c r="E497" s="1"/>
      <c r="F497" s="1"/>
      <c r="G497" s="17"/>
      <c r="H497" s="17"/>
    </row>
    <row r="498" spans="3:8" ht="12.75">
      <c r="C498" s="1"/>
      <c r="D498" s="1"/>
      <c r="E498" s="1"/>
      <c r="F498" s="1"/>
      <c r="G498" s="17"/>
      <c r="H498" s="17"/>
    </row>
    <row r="499" spans="3:8" ht="12.75">
      <c r="C499" s="1"/>
      <c r="D499" s="1"/>
      <c r="E499" s="1"/>
      <c r="F499" s="1"/>
      <c r="G499" s="17"/>
      <c r="H499" s="17"/>
    </row>
    <row r="500" spans="3:8" ht="12.75">
      <c r="C500" s="1"/>
      <c r="D500" s="1"/>
      <c r="E500" s="1"/>
      <c r="F500" s="1"/>
      <c r="G500" s="17"/>
      <c r="H500" s="17"/>
    </row>
    <row r="501" spans="3:8" ht="12.75">
      <c r="C501" s="1"/>
      <c r="D501" s="1"/>
      <c r="E501" s="1"/>
      <c r="F501" s="1"/>
      <c r="G501" s="17"/>
      <c r="H501" s="17"/>
    </row>
    <row r="502" spans="3:8" ht="12.75">
      <c r="C502" s="1"/>
      <c r="D502" s="1"/>
      <c r="E502" s="1"/>
      <c r="F502" s="1"/>
      <c r="G502" s="17"/>
      <c r="H502" s="17"/>
    </row>
    <row r="503" spans="3:8" ht="12.75">
      <c r="C503" s="1"/>
      <c r="D503" s="1"/>
      <c r="E503" s="1"/>
      <c r="F503" s="1"/>
      <c r="G503" s="17"/>
      <c r="H503" s="17"/>
    </row>
    <row r="504" spans="3:8" ht="12.75">
      <c r="C504" s="1"/>
      <c r="D504" s="1"/>
      <c r="E504" s="1"/>
      <c r="F504" s="1"/>
      <c r="G504" s="17"/>
      <c r="H504" s="17"/>
    </row>
    <row r="505" spans="3:8" ht="12.75">
      <c r="C505" s="1"/>
      <c r="D505" s="1"/>
      <c r="E505" s="1"/>
      <c r="F505" s="1"/>
      <c r="G505" s="17"/>
      <c r="H505" s="17"/>
    </row>
    <row r="506" spans="3:8" ht="12.75">
      <c r="C506" s="1"/>
      <c r="D506" s="1"/>
      <c r="E506" s="1"/>
      <c r="F506" s="1"/>
      <c r="G506" s="17"/>
      <c r="H506" s="17"/>
    </row>
    <row r="507" spans="3:8" ht="12.75">
      <c r="C507" s="1"/>
      <c r="D507" s="1"/>
      <c r="E507" s="1"/>
      <c r="F507" s="1"/>
      <c r="G507" s="17"/>
      <c r="H507" s="17"/>
    </row>
    <row r="508" spans="5:8" ht="12.75">
      <c r="E508" s="3"/>
      <c r="F508" s="1"/>
      <c r="G508" s="17"/>
      <c r="H508" s="17"/>
    </row>
    <row r="509" spans="5:8" ht="12.75">
      <c r="E509" s="3"/>
      <c r="F509" s="1"/>
      <c r="G509" s="17"/>
      <c r="H509" s="17"/>
    </row>
    <row r="510" ht="12.75">
      <c r="E510" s="3"/>
    </row>
    <row r="511" ht="12.75">
      <c r="E511" s="3"/>
    </row>
    <row r="512" ht="12.75">
      <c r="E512" s="3"/>
    </row>
    <row r="513" ht="12.75">
      <c r="E513" s="3"/>
    </row>
    <row r="514" ht="12.75">
      <c r="E514" s="3"/>
    </row>
    <row r="515" ht="12.75">
      <c r="E515" s="3"/>
    </row>
    <row r="516" ht="12.75">
      <c r="E516" s="3"/>
    </row>
    <row r="517" ht="12.75">
      <c r="E517" s="3"/>
    </row>
    <row r="518" ht="12.75">
      <c r="E518" s="3"/>
    </row>
    <row r="519" ht="12.75">
      <c r="E519" s="3"/>
    </row>
    <row r="520" ht="12.75">
      <c r="E520" s="3"/>
    </row>
    <row r="521" ht="12.75">
      <c r="E521" s="3"/>
    </row>
    <row r="522" ht="12.75">
      <c r="E522" s="3"/>
    </row>
    <row r="523" ht="12.75">
      <c r="E523" s="3"/>
    </row>
    <row r="524" ht="12.75">
      <c r="E524" s="3"/>
    </row>
    <row r="525" ht="12.75">
      <c r="E525" s="3"/>
    </row>
    <row r="526" ht="12.75">
      <c r="E526" s="3"/>
    </row>
    <row r="527" ht="12.75">
      <c r="E527" s="3"/>
    </row>
    <row r="528" ht="12.75">
      <c r="E528" s="3"/>
    </row>
    <row r="529" ht="12.75">
      <c r="E529" s="3"/>
    </row>
    <row r="530" ht="12.75">
      <c r="E530" s="3"/>
    </row>
    <row r="531" ht="12.75">
      <c r="E531" s="3"/>
    </row>
    <row r="532" ht="12.75">
      <c r="E532" s="3"/>
    </row>
    <row r="533" ht="12.75">
      <c r="E533" s="3"/>
    </row>
    <row r="534" ht="12.75">
      <c r="E534" s="3"/>
    </row>
    <row r="535" ht="12.75">
      <c r="E535" s="3"/>
    </row>
    <row r="536" ht="12.75">
      <c r="E536" s="3"/>
    </row>
    <row r="537" ht="12.75">
      <c r="E537" s="3"/>
    </row>
    <row r="538" ht="12.75">
      <c r="E538" s="3"/>
    </row>
    <row r="539" ht="12.75">
      <c r="E539" s="3"/>
    </row>
    <row r="540" ht="12.75">
      <c r="E540" s="3"/>
    </row>
    <row r="541" ht="12.75">
      <c r="E541" s="3"/>
    </row>
    <row r="542" ht="12.75">
      <c r="E542" s="3"/>
    </row>
    <row r="543" ht="12.75">
      <c r="E543" s="3"/>
    </row>
    <row r="544" ht="12.75">
      <c r="E544" s="3"/>
    </row>
    <row r="545" ht="12.75">
      <c r="E545" s="3"/>
    </row>
    <row r="546" ht="12.75">
      <c r="E546" s="3"/>
    </row>
    <row r="547" ht="12.75">
      <c r="E547" s="3"/>
    </row>
    <row r="548" ht="12.75">
      <c r="E548" s="3"/>
    </row>
    <row r="549" ht="12.75">
      <c r="E549" s="3"/>
    </row>
    <row r="550" ht="12.75">
      <c r="E550" s="3"/>
    </row>
    <row r="551" ht="12.75">
      <c r="E551" s="3"/>
    </row>
    <row r="552" ht="12.75">
      <c r="E552" s="3"/>
    </row>
    <row r="553" ht="12.75">
      <c r="E553" s="3"/>
    </row>
    <row r="554" ht="12.75">
      <c r="E554" s="3"/>
    </row>
    <row r="555" ht="12.75">
      <c r="E555" s="3"/>
    </row>
    <row r="556" ht="12.75">
      <c r="E556" s="3"/>
    </row>
    <row r="557" ht="12.75">
      <c r="E557" s="3"/>
    </row>
    <row r="558" ht="12.75">
      <c r="E558" s="3"/>
    </row>
    <row r="559" ht="12.75">
      <c r="E559" s="3"/>
    </row>
    <row r="560" ht="12.75">
      <c r="E560" s="3"/>
    </row>
    <row r="561" ht="12.75">
      <c r="E561" s="3"/>
    </row>
    <row r="562" ht="12.75">
      <c r="E562" s="3"/>
    </row>
    <row r="563" ht="12.75">
      <c r="E563" s="3"/>
    </row>
    <row r="564" ht="12.75">
      <c r="E564" s="3"/>
    </row>
    <row r="565" ht="12.75">
      <c r="E565" s="3"/>
    </row>
    <row r="566" ht="12.75">
      <c r="E566" s="3"/>
    </row>
    <row r="567" ht="12.75">
      <c r="E567" s="3"/>
    </row>
    <row r="568" ht="12.75">
      <c r="E568" s="3"/>
    </row>
    <row r="569" ht="12.75">
      <c r="E569" s="3"/>
    </row>
    <row r="570" ht="12.75">
      <c r="E570" s="3"/>
    </row>
    <row r="571" ht="12.75">
      <c r="E571" s="3"/>
    </row>
    <row r="572" ht="12.75">
      <c r="E572" s="3"/>
    </row>
    <row r="573" ht="12.75">
      <c r="E573" s="3"/>
    </row>
    <row r="574" ht="12.75">
      <c r="E574" s="3"/>
    </row>
    <row r="575" ht="12.75">
      <c r="E575" s="3"/>
    </row>
    <row r="576" ht="12.75">
      <c r="E576" s="3"/>
    </row>
    <row r="577" ht="12.75">
      <c r="E577" s="3"/>
    </row>
    <row r="578" ht="12.75">
      <c r="E578" s="3"/>
    </row>
    <row r="579" ht="12.75">
      <c r="E579" s="3"/>
    </row>
    <row r="580" ht="12.75">
      <c r="E580" s="3"/>
    </row>
    <row r="581" ht="12.75">
      <c r="E581" s="3"/>
    </row>
    <row r="582" ht="12.75">
      <c r="E582" s="3"/>
    </row>
    <row r="583" ht="12.75">
      <c r="E583" s="3"/>
    </row>
    <row r="584" ht="12.75">
      <c r="E584" s="3"/>
    </row>
    <row r="585" ht="12.75">
      <c r="E585" s="3"/>
    </row>
    <row r="586" ht="12.75">
      <c r="E586" s="3"/>
    </row>
    <row r="587" ht="12.75">
      <c r="E587" s="3"/>
    </row>
    <row r="588" ht="12.75">
      <c r="E588" s="3"/>
    </row>
    <row r="589" ht="12.75">
      <c r="E589" s="3"/>
    </row>
    <row r="590" ht="12.75">
      <c r="E590" s="3"/>
    </row>
    <row r="591" ht="12.75">
      <c r="E591" s="3"/>
    </row>
    <row r="592" ht="12.75">
      <c r="E592" s="3"/>
    </row>
    <row r="593" ht="12.75">
      <c r="E593" s="3"/>
    </row>
    <row r="594" ht="12.75">
      <c r="E594" s="3"/>
    </row>
    <row r="595" ht="12.75">
      <c r="E595" s="3"/>
    </row>
    <row r="596" ht="12.75">
      <c r="E596" s="3"/>
    </row>
    <row r="597" ht="12.75">
      <c r="E597" s="3"/>
    </row>
    <row r="598" ht="12.75">
      <c r="E598" s="3"/>
    </row>
    <row r="599" ht="12.75">
      <c r="E599" s="3"/>
    </row>
    <row r="600" ht="12.75">
      <c r="E600" s="3"/>
    </row>
    <row r="601" ht="12.75">
      <c r="E601" s="3"/>
    </row>
    <row r="602" ht="12.75">
      <c r="E602" s="3"/>
    </row>
    <row r="603" ht="12.75">
      <c r="E603" s="3"/>
    </row>
    <row r="604" ht="12.75">
      <c r="E604" s="3"/>
    </row>
    <row r="605" ht="12.75">
      <c r="E605" s="3"/>
    </row>
    <row r="606" ht="12.75">
      <c r="E606" s="3"/>
    </row>
    <row r="607" ht="12.75">
      <c r="E607" s="3"/>
    </row>
    <row r="608" ht="12.75">
      <c r="E608" s="3"/>
    </row>
    <row r="609" ht="12.75">
      <c r="E609" s="3"/>
    </row>
    <row r="610" ht="12.75">
      <c r="E610" s="3"/>
    </row>
    <row r="611" ht="12.75">
      <c r="E611" s="3"/>
    </row>
    <row r="612" ht="12.75">
      <c r="E612" s="3"/>
    </row>
    <row r="613" ht="12.75">
      <c r="E613" s="3"/>
    </row>
    <row r="614" ht="12.75">
      <c r="E614" s="3"/>
    </row>
    <row r="615" ht="12.75">
      <c r="E615" s="3"/>
    </row>
    <row r="616" ht="12.75">
      <c r="E616" s="3"/>
    </row>
    <row r="617" ht="12.75">
      <c r="E617" s="3"/>
    </row>
    <row r="618" ht="12.75">
      <c r="E618" s="3"/>
    </row>
    <row r="619" ht="12.75">
      <c r="E619" s="3"/>
    </row>
    <row r="620" ht="12.75">
      <c r="E620" s="3"/>
    </row>
    <row r="621" ht="12.75">
      <c r="E621" s="3"/>
    </row>
    <row r="622" ht="12.75">
      <c r="E622" s="3"/>
    </row>
    <row r="623" ht="12.75">
      <c r="E623" s="3"/>
    </row>
    <row r="624" ht="12.75">
      <c r="E624" s="3"/>
    </row>
    <row r="625" ht="12.75">
      <c r="E625" s="3"/>
    </row>
    <row r="626" ht="12.75">
      <c r="E626" s="3"/>
    </row>
    <row r="627" ht="12.75">
      <c r="E627" s="3"/>
    </row>
    <row r="628" ht="12.75">
      <c r="E628" s="3"/>
    </row>
    <row r="629" ht="12.75">
      <c r="E629" s="3"/>
    </row>
    <row r="630" ht="12.75">
      <c r="E630" s="3"/>
    </row>
    <row r="631" ht="12.75">
      <c r="E631" s="3"/>
    </row>
    <row r="632" ht="12.75">
      <c r="E632" s="3"/>
    </row>
    <row r="633" ht="12.75">
      <c r="E633" s="3"/>
    </row>
    <row r="634" ht="12.75">
      <c r="E634" s="3"/>
    </row>
    <row r="635" ht="12.75">
      <c r="E635" s="3"/>
    </row>
    <row r="636" ht="12.75">
      <c r="E636" s="3"/>
    </row>
    <row r="637" ht="12.75">
      <c r="E637" s="3"/>
    </row>
    <row r="638" ht="12.75">
      <c r="E638" s="3"/>
    </row>
    <row r="639" ht="12.75">
      <c r="E639" s="3"/>
    </row>
    <row r="640" ht="12.75">
      <c r="E640" s="3"/>
    </row>
    <row r="641" ht="12.75">
      <c r="E641" s="3"/>
    </row>
    <row r="642" ht="12.75">
      <c r="E642" s="3"/>
    </row>
    <row r="643" ht="12.75">
      <c r="E643" s="3"/>
    </row>
    <row r="644" ht="12.75">
      <c r="E644" s="3"/>
    </row>
    <row r="645" ht="12.75">
      <c r="E645" s="3"/>
    </row>
    <row r="646" ht="12.75">
      <c r="E646" s="3"/>
    </row>
    <row r="647" ht="12.75">
      <c r="E647" s="3"/>
    </row>
    <row r="648" ht="12.75">
      <c r="E648" s="3"/>
    </row>
    <row r="649" ht="12.75">
      <c r="E649" s="3"/>
    </row>
    <row r="650" ht="12.75">
      <c r="E650" s="3"/>
    </row>
    <row r="651" ht="12.75">
      <c r="E651" s="3"/>
    </row>
    <row r="652" ht="12.75">
      <c r="E652" s="3"/>
    </row>
    <row r="653" ht="12.75">
      <c r="E653" s="3"/>
    </row>
    <row r="654" ht="12.75">
      <c r="E654" s="3"/>
    </row>
    <row r="655" ht="12.75">
      <c r="E655" s="3"/>
    </row>
    <row r="656" ht="12.75">
      <c r="E656" s="3"/>
    </row>
    <row r="657" ht="12.75">
      <c r="E657" s="3"/>
    </row>
    <row r="658" ht="12.75">
      <c r="E658" s="3"/>
    </row>
    <row r="659" ht="12.75">
      <c r="E659" s="3"/>
    </row>
    <row r="660" ht="12.75">
      <c r="E660" s="3"/>
    </row>
    <row r="661" ht="12.75">
      <c r="E661" s="3"/>
    </row>
    <row r="662" ht="12.75">
      <c r="E662" s="3"/>
    </row>
    <row r="663" ht="12.75">
      <c r="E663" s="3"/>
    </row>
    <row r="664" ht="12.75">
      <c r="E664" s="3"/>
    </row>
    <row r="665" ht="12.75">
      <c r="E665" s="3"/>
    </row>
    <row r="666" ht="12.75">
      <c r="E666" s="3"/>
    </row>
    <row r="667" ht="12.75">
      <c r="E667" s="3"/>
    </row>
    <row r="668" ht="12.75">
      <c r="E668" s="3"/>
    </row>
    <row r="669" ht="12.75">
      <c r="E669" s="3"/>
    </row>
    <row r="670" ht="12.75">
      <c r="E670" s="3"/>
    </row>
    <row r="671" ht="12.75">
      <c r="E671" s="3"/>
    </row>
    <row r="672" ht="12.75">
      <c r="E672" s="3"/>
    </row>
    <row r="673" ht="12.75">
      <c r="E673" s="3"/>
    </row>
    <row r="674" ht="12.75">
      <c r="E674" s="3"/>
    </row>
    <row r="675" ht="12.75">
      <c r="E675" s="3"/>
    </row>
    <row r="676" ht="12.75">
      <c r="E676" s="3"/>
    </row>
    <row r="677" ht="12.75">
      <c r="E677" s="3"/>
    </row>
    <row r="678" ht="12.75">
      <c r="E678" s="3"/>
    </row>
    <row r="679" ht="12.75">
      <c r="E679" s="3"/>
    </row>
    <row r="680" ht="12.75">
      <c r="E680" s="3"/>
    </row>
    <row r="681" ht="12.75">
      <c r="E681" s="3"/>
    </row>
    <row r="682" ht="12.75">
      <c r="E682" s="3"/>
    </row>
    <row r="683" ht="12.75">
      <c r="E683" s="3"/>
    </row>
    <row r="684" ht="12.75">
      <c r="E684" s="3"/>
    </row>
    <row r="685" ht="12.75">
      <c r="E685" s="3"/>
    </row>
    <row r="686" ht="12.75">
      <c r="E686" s="3"/>
    </row>
    <row r="687" ht="12.75">
      <c r="E687" s="3"/>
    </row>
    <row r="688" ht="12.75">
      <c r="E688" s="3"/>
    </row>
    <row r="689" ht="12.75">
      <c r="E689" s="3"/>
    </row>
    <row r="690" ht="12.75">
      <c r="E690" s="3"/>
    </row>
    <row r="691" ht="12.75">
      <c r="E691" s="3"/>
    </row>
    <row r="692" ht="12.75">
      <c r="E692" s="3"/>
    </row>
    <row r="693" ht="12.75">
      <c r="E693" s="3"/>
    </row>
    <row r="694" ht="12.75">
      <c r="E694" s="3"/>
    </row>
    <row r="695" ht="12.75">
      <c r="E695" s="3"/>
    </row>
    <row r="696" ht="12.75">
      <c r="E696" s="3"/>
    </row>
    <row r="697" ht="12.75">
      <c r="E697" s="3"/>
    </row>
    <row r="698" ht="12.75">
      <c r="E698" s="3"/>
    </row>
    <row r="699" ht="12.75">
      <c r="E699" s="3"/>
    </row>
    <row r="700" ht="12.75">
      <c r="E700" s="3"/>
    </row>
    <row r="701" ht="12.75">
      <c r="E701" s="3"/>
    </row>
    <row r="702" ht="12.75">
      <c r="E702" s="3"/>
    </row>
    <row r="703" ht="12.75">
      <c r="E703" s="3"/>
    </row>
    <row r="704" ht="12.75">
      <c r="E704" s="3"/>
    </row>
    <row r="705" ht="12.75">
      <c r="E705" s="3"/>
    </row>
    <row r="706" ht="12.75">
      <c r="E706" s="3"/>
    </row>
    <row r="707" ht="12.75">
      <c r="E707" s="3"/>
    </row>
    <row r="708" ht="12.75">
      <c r="E708" s="3"/>
    </row>
    <row r="709" ht="12.75">
      <c r="E709" s="3"/>
    </row>
    <row r="710" ht="12.75">
      <c r="E710" s="3"/>
    </row>
    <row r="711" ht="12.75">
      <c r="E711" s="3"/>
    </row>
    <row r="712" ht="12.75">
      <c r="E712" s="3"/>
    </row>
    <row r="713" ht="12.75">
      <c r="E713" s="3"/>
    </row>
    <row r="714" ht="12.75">
      <c r="E714" s="3"/>
    </row>
    <row r="715" ht="12.75">
      <c r="E715" s="3"/>
    </row>
    <row r="716" ht="12.75">
      <c r="E716" s="3"/>
    </row>
    <row r="717" ht="12.75">
      <c r="E717" s="3"/>
    </row>
    <row r="718" ht="12.75">
      <c r="E718" s="3"/>
    </row>
    <row r="719" ht="12.75">
      <c r="E719" s="3"/>
    </row>
    <row r="720" ht="12.75">
      <c r="E720" s="3"/>
    </row>
    <row r="721" ht="12.75">
      <c r="E721" s="3"/>
    </row>
    <row r="722" ht="12.75">
      <c r="E722" s="3"/>
    </row>
    <row r="723" ht="12.75">
      <c r="E723" s="3"/>
    </row>
    <row r="724" ht="12.75">
      <c r="E724" s="3"/>
    </row>
    <row r="725" ht="12.75">
      <c r="E725" s="3"/>
    </row>
    <row r="726" ht="12.75">
      <c r="E726" s="3"/>
    </row>
    <row r="727" ht="12.75">
      <c r="E727" s="3"/>
    </row>
    <row r="728" ht="12.75">
      <c r="E728" s="3"/>
    </row>
    <row r="729" ht="12.75">
      <c r="E729" s="3"/>
    </row>
    <row r="730" ht="12.75">
      <c r="E730" s="3"/>
    </row>
    <row r="731" ht="12.75">
      <c r="E731" s="3"/>
    </row>
    <row r="732" ht="12.75">
      <c r="E732" s="3"/>
    </row>
    <row r="733" ht="12.75">
      <c r="E733" s="3"/>
    </row>
    <row r="734" ht="12.75">
      <c r="E734" s="3"/>
    </row>
    <row r="735" ht="12.75">
      <c r="E735" s="3"/>
    </row>
    <row r="736" ht="12.75">
      <c r="E736" s="3"/>
    </row>
    <row r="737" ht="12.75">
      <c r="E737" s="3"/>
    </row>
    <row r="738" ht="12.75">
      <c r="E738" s="3"/>
    </row>
    <row r="739" ht="12.75">
      <c r="E739" s="3"/>
    </row>
    <row r="740" ht="12.75">
      <c r="E740" s="3"/>
    </row>
    <row r="741" ht="12.75">
      <c r="E741" s="3"/>
    </row>
    <row r="742" ht="12.75">
      <c r="E742" s="3"/>
    </row>
    <row r="743" ht="12.75">
      <c r="E743" s="3"/>
    </row>
    <row r="744" ht="12.75">
      <c r="E744" s="3"/>
    </row>
    <row r="745" ht="12.75">
      <c r="E745" s="3"/>
    </row>
    <row r="746" ht="12.75">
      <c r="E746" s="3"/>
    </row>
    <row r="747" ht="12.75">
      <c r="E747" s="3"/>
    </row>
    <row r="748" ht="12.75">
      <c r="E748" s="3"/>
    </row>
    <row r="749" ht="12.75">
      <c r="E749" s="3"/>
    </row>
    <row r="750" ht="12.75">
      <c r="E750" s="3"/>
    </row>
    <row r="751" ht="12.75">
      <c r="E751" s="3"/>
    </row>
    <row r="752" ht="12.75">
      <c r="E752" s="3"/>
    </row>
    <row r="753" ht="12.75">
      <c r="E753" s="3"/>
    </row>
    <row r="754" ht="12.75">
      <c r="E754" s="3"/>
    </row>
    <row r="755" ht="12.75">
      <c r="E755" s="3"/>
    </row>
    <row r="756" ht="12.75">
      <c r="E756" s="3"/>
    </row>
    <row r="757" ht="12.75">
      <c r="E757" s="3"/>
    </row>
    <row r="758" ht="12.75">
      <c r="E758" s="3"/>
    </row>
    <row r="759" ht="12.75">
      <c r="E759" s="3"/>
    </row>
    <row r="760" ht="12.75">
      <c r="E760" s="3"/>
    </row>
    <row r="761" ht="12.75">
      <c r="E761" s="3"/>
    </row>
    <row r="762" ht="12.75">
      <c r="E762" s="3"/>
    </row>
    <row r="763" ht="12.75">
      <c r="E763" s="3"/>
    </row>
    <row r="764" ht="12.75">
      <c r="E764" s="3"/>
    </row>
    <row r="765" ht="12.75">
      <c r="E765" s="3"/>
    </row>
    <row r="766" ht="12.75">
      <c r="E766" s="3"/>
    </row>
    <row r="767" ht="12.75">
      <c r="E767" s="3"/>
    </row>
    <row r="768" ht="12.75">
      <c r="E768" s="3"/>
    </row>
    <row r="769" ht="12.75">
      <c r="E769" s="3"/>
    </row>
    <row r="770" ht="12.75">
      <c r="E770" s="3"/>
    </row>
    <row r="771" ht="12.75">
      <c r="E771" s="3"/>
    </row>
    <row r="772" ht="12.75">
      <c r="E772" s="3"/>
    </row>
    <row r="773" ht="12.75">
      <c r="E773" s="3"/>
    </row>
    <row r="774" ht="12.75">
      <c r="E774" s="3"/>
    </row>
    <row r="775" ht="12.75">
      <c r="E775" s="3"/>
    </row>
    <row r="776" ht="12.75">
      <c r="E776" s="3"/>
    </row>
    <row r="777" ht="12.75">
      <c r="E777" s="3"/>
    </row>
    <row r="778" ht="12.75">
      <c r="E778" s="3"/>
    </row>
    <row r="779" ht="12.75">
      <c r="E779" s="3"/>
    </row>
    <row r="780" ht="12.75">
      <c r="E780" s="3"/>
    </row>
    <row r="781" ht="12.75">
      <c r="E781" s="3"/>
    </row>
    <row r="782" ht="12.75">
      <c r="E782" s="3"/>
    </row>
    <row r="783" ht="12.75">
      <c r="E783" s="3"/>
    </row>
    <row r="784" ht="12.75">
      <c r="E784" s="3"/>
    </row>
    <row r="785" ht="12.75">
      <c r="E785" s="3"/>
    </row>
    <row r="786" ht="12.75">
      <c r="E786" s="3"/>
    </row>
    <row r="787" ht="12.75">
      <c r="E787" s="3"/>
    </row>
    <row r="788" ht="12.75">
      <c r="E788" s="3"/>
    </row>
    <row r="789" ht="12.75">
      <c r="E789" s="3"/>
    </row>
    <row r="790" ht="12.75">
      <c r="E790" s="3"/>
    </row>
    <row r="791" ht="12.75">
      <c r="E791" s="3"/>
    </row>
    <row r="792" ht="12.75">
      <c r="E792" s="3"/>
    </row>
    <row r="793" ht="12.75">
      <c r="E793" s="3"/>
    </row>
    <row r="794" ht="12.75">
      <c r="E794" s="3"/>
    </row>
    <row r="795" ht="12.75">
      <c r="E795" s="3"/>
    </row>
    <row r="796" ht="12.75">
      <c r="E796" s="3"/>
    </row>
    <row r="797" ht="12.75">
      <c r="E797" s="3"/>
    </row>
    <row r="798" ht="12.75">
      <c r="E798" s="3"/>
    </row>
    <row r="799" ht="12.75">
      <c r="E799" s="3"/>
    </row>
    <row r="800" ht="12.75">
      <c r="E800" s="3"/>
    </row>
    <row r="801" ht="12.75">
      <c r="E801" s="3"/>
    </row>
    <row r="802" ht="12.75">
      <c r="E802" s="3"/>
    </row>
    <row r="803" ht="12.75">
      <c r="E803" s="3"/>
    </row>
    <row r="804" ht="12.75">
      <c r="E804" s="3"/>
    </row>
    <row r="805" ht="12.75">
      <c r="E805" s="3"/>
    </row>
    <row r="806" ht="12.75">
      <c r="E806" s="3"/>
    </row>
    <row r="807" ht="12.75">
      <c r="E807" s="3"/>
    </row>
    <row r="808" ht="12.75">
      <c r="E808" s="3"/>
    </row>
    <row r="809" ht="12.75">
      <c r="E809" s="3"/>
    </row>
    <row r="810" ht="12.75">
      <c r="E810" s="3"/>
    </row>
    <row r="811" ht="12.75">
      <c r="E811" s="3"/>
    </row>
    <row r="812" ht="12.75">
      <c r="E812" s="3"/>
    </row>
    <row r="813" ht="12.75">
      <c r="E813" s="3"/>
    </row>
    <row r="814" ht="12.75">
      <c r="E814" s="3"/>
    </row>
    <row r="815" ht="12.75">
      <c r="E815" s="3"/>
    </row>
    <row r="816" ht="12.75">
      <c r="E816" s="3"/>
    </row>
    <row r="817" ht="12.75">
      <c r="E817" s="3"/>
    </row>
    <row r="818" ht="12.75">
      <c r="E818" s="3"/>
    </row>
    <row r="819" ht="12.75">
      <c r="E819" s="3"/>
    </row>
    <row r="820" ht="12.75">
      <c r="E820" s="3"/>
    </row>
    <row r="821" ht="12.75">
      <c r="E821" s="3"/>
    </row>
    <row r="822" ht="12.75">
      <c r="E822" s="3"/>
    </row>
    <row r="823" ht="12.75">
      <c r="E823" s="3"/>
    </row>
    <row r="824" ht="12.75">
      <c r="E824" s="3"/>
    </row>
    <row r="825" ht="12.75">
      <c r="E825" s="3"/>
    </row>
    <row r="826" ht="12.75">
      <c r="E826" s="3"/>
    </row>
    <row r="827" ht="12.75">
      <c r="E827" s="3"/>
    </row>
    <row r="828" ht="12.75">
      <c r="E828" s="3"/>
    </row>
    <row r="829" ht="12.75">
      <c r="E829" s="3"/>
    </row>
    <row r="830" ht="12.75">
      <c r="E830" s="3"/>
    </row>
    <row r="831" ht="12.75">
      <c r="E831" s="3"/>
    </row>
    <row r="832" ht="12.75">
      <c r="E832" s="3"/>
    </row>
    <row r="833" ht="12.75">
      <c r="E833" s="3"/>
    </row>
    <row r="834" ht="12.75">
      <c r="E834" s="3"/>
    </row>
    <row r="835" ht="12.75">
      <c r="E835" s="3"/>
    </row>
    <row r="836" ht="12.75">
      <c r="E836" s="3"/>
    </row>
    <row r="837" ht="12.75">
      <c r="E837" s="3"/>
    </row>
    <row r="838" ht="12.75">
      <c r="E838" s="3"/>
    </row>
    <row r="839" ht="12.75">
      <c r="E839" s="3"/>
    </row>
    <row r="840" ht="12.75">
      <c r="E840" s="3"/>
    </row>
    <row r="841" ht="12.75">
      <c r="E841" s="3"/>
    </row>
    <row r="842" ht="12.75">
      <c r="E842" s="3"/>
    </row>
    <row r="843" ht="12.75">
      <c r="E843" s="3"/>
    </row>
    <row r="844" ht="12.75">
      <c r="E844" s="3"/>
    </row>
    <row r="845" ht="12.75">
      <c r="E845" s="3"/>
    </row>
    <row r="846" ht="12.75">
      <c r="E846" s="3"/>
    </row>
    <row r="847" ht="12.75">
      <c r="E847" s="3"/>
    </row>
    <row r="848" ht="12.75">
      <c r="E848" s="3"/>
    </row>
    <row r="849" ht="12.75">
      <c r="E849" s="3"/>
    </row>
    <row r="850" ht="12.75">
      <c r="E850" s="3"/>
    </row>
    <row r="851" ht="12.75">
      <c r="E851" s="3"/>
    </row>
    <row r="852" ht="12.75">
      <c r="E852" s="3"/>
    </row>
    <row r="853" ht="12.75">
      <c r="E853" s="3"/>
    </row>
    <row r="854" ht="12.75">
      <c r="E854" s="3"/>
    </row>
    <row r="855" ht="12.75">
      <c r="E855" s="3"/>
    </row>
    <row r="856" ht="12.75">
      <c r="E856" s="3"/>
    </row>
    <row r="857" ht="12.75">
      <c r="E857" s="3"/>
    </row>
    <row r="858" ht="12.75">
      <c r="E858" s="3"/>
    </row>
    <row r="859" ht="12.75">
      <c r="E859" s="3"/>
    </row>
    <row r="860" ht="12.75">
      <c r="E860" s="3"/>
    </row>
    <row r="861" ht="12.75">
      <c r="E861" s="3"/>
    </row>
    <row r="862" ht="12.75">
      <c r="E862" s="3"/>
    </row>
    <row r="863" ht="12.75">
      <c r="E863" s="3"/>
    </row>
    <row r="864" ht="12.75">
      <c r="E864" s="3"/>
    </row>
    <row r="865" ht="12.75">
      <c r="E865" s="3"/>
    </row>
    <row r="866" ht="12.75">
      <c r="E866" s="3"/>
    </row>
    <row r="867" ht="12.75">
      <c r="E867" s="3"/>
    </row>
    <row r="868" ht="12.75">
      <c r="E868" s="3"/>
    </row>
    <row r="869" ht="12.75">
      <c r="E869" s="3"/>
    </row>
    <row r="870" ht="12.75">
      <c r="E870" s="3"/>
    </row>
    <row r="871" ht="12.75">
      <c r="E871" s="3"/>
    </row>
    <row r="872" ht="12.75">
      <c r="E872" s="3"/>
    </row>
    <row r="873" ht="12.75">
      <c r="E873" s="3"/>
    </row>
    <row r="874" ht="12.75">
      <c r="E874" s="3"/>
    </row>
    <row r="875" ht="12.75">
      <c r="E875" s="3"/>
    </row>
    <row r="876" ht="12.75">
      <c r="E876" s="3"/>
    </row>
    <row r="877" ht="12.75">
      <c r="E877" s="3"/>
    </row>
    <row r="878" ht="12.75">
      <c r="E878" s="3"/>
    </row>
    <row r="879" ht="12.75">
      <c r="E879" s="3"/>
    </row>
    <row r="880" ht="12.75">
      <c r="E880" s="3"/>
    </row>
    <row r="881" ht="12.75">
      <c r="E881" s="3"/>
    </row>
    <row r="882" ht="12.75">
      <c r="E882" s="3"/>
    </row>
    <row r="883" ht="12.75">
      <c r="E883" s="3"/>
    </row>
    <row r="884" ht="12.75">
      <c r="E884" s="3"/>
    </row>
    <row r="885" ht="12.75">
      <c r="E885" s="3"/>
    </row>
    <row r="886" ht="12.75">
      <c r="E886" s="3"/>
    </row>
    <row r="887" ht="12.75">
      <c r="E887" s="3"/>
    </row>
    <row r="888" ht="12.75">
      <c r="E888" s="3"/>
    </row>
    <row r="889" ht="12.75">
      <c r="E889" s="3"/>
    </row>
    <row r="890" ht="12.75">
      <c r="E890" s="3"/>
    </row>
    <row r="891" ht="12.75">
      <c r="E891" s="3"/>
    </row>
    <row r="892" ht="12.75">
      <c r="E892" s="3"/>
    </row>
    <row r="893" ht="12.75">
      <c r="E893" s="3"/>
    </row>
    <row r="894" ht="12.75">
      <c r="E894" s="3"/>
    </row>
    <row r="895" ht="12.75">
      <c r="E895" s="3"/>
    </row>
    <row r="896" ht="12.75">
      <c r="E896" s="3"/>
    </row>
    <row r="897" ht="12.75">
      <c r="E897" s="3"/>
    </row>
    <row r="898" ht="12.75">
      <c r="E898" s="3"/>
    </row>
    <row r="899" ht="12.75">
      <c r="E899" s="3"/>
    </row>
    <row r="900" ht="12.75">
      <c r="E900" s="3"/>
    </row>
    <row r="901" ht="12.75">
      <c r="E901" s="3"/>
    </row>
    <row r="902" ht="12.75">
      <c r="E902" s="3"/>
    </row>
    <row r="903" ht="12.75">
      <c r="E903" s="3"/>
    </row>
    <row r="904" ht="12.75">
      <c r="E904" s="3"/>
    </row>
    <row r="905" ht="12.75">
      <c r="E905" s="3"/>
    </row>
    <row r="906" ht="12.75">
      <c r="E906" s="3"/>
    </row>
    <row r="907" ht="12.75">
      <c r="E907" s="3"/>
    </row>
    <row r="908" ht="12.75">
      <c r="E908" s="3"/>
    </row>
    <row r="909" ht="12.75">
      <c r="E909" s="3"/>
    </row>
    <row r="910" ht="12.75">
      <c r="E910" s="3"/>
    </row>
    <row r="911" ht="12.75">
      <c r="E911" s="3"/>
    </row>
    <row r="912" ht="12.75">
      <c r="E912" s="3"/>
    </row>
    <row r="913" ht="12.75">
      <c r="E913" s="3"/>
    </row>
    <row r="914" ht="12.75">
      <c r="E914" s="3"/>
    </row>
    <row r="915" ht="12.75">
      <c r="E915" s="3"/>
    </row>
    <row r="916" ht="12.75">
      <c r="E916" s="3"/>
    </row>
    <row r="917" ht="12.75">
      <c r="E917" s="3"/>
    </row>
    <row r="918" ht="12.75">
      <c r="E918" s="3"/>
    </row>
    <row r="919" ht="12.75">
      <c r="E919" s="3"/>
    </row>
    <row r="920" ht="12.75">
      <c r="E920" s="3"/>
    </row>
    <row r="921" ht="12.75">
      <c r="E921" s="3"/>
    </row>
    <row r="922" ht="12.75">
      <c r="E922" s="3"/>
    </row>
    <row r="923" ht="12.75">
      <c r="E923" s="3"/>
    </row>
    <row r="924" ht="12.75">
      <c r="E924" s="3"/>
    </row>
    <row r="925" ht="12.75">
      <c r="E925" s="3"/>
    </row>
    <row r="926" ht="12.75">
      <c r="E926" s="3"/>
    </row>
    <row r="927" ht="12.75">
      <c r="E927" s="3"/>
    </row>
    <row r="928" ht="12.75">
      <c r="E928" s="3"/>
    </row>
    <row r="929" ht="12.75">
      <c r="E929" s="3"/>
    </row>
    <row r="930" ht="12.75">
      <c r="E930" s="3"/>
    </row>
    <row r="931" ht="12.75">
      <c r="E931" s="3"/>
    </row>
    <row r="932" ht="12.75">
      <c r="E932" s="3"/>
    </row>
    <row r="933" ht="12.75">
      <c r="E933" s="3"/>
    </row>
    <row r="934" ht="12.75">
      <c r="E934" s="3"/>
    </row>
    <row r="935" ht="12.75">
      <c r="E935" s="3"/>
    </row>
    <row r="936" ht="12.75">
      <c r="E936" s="3"/>
    </row>
    <row r="937" ht="12.75">
      <c r="E937" s="3"/>
    </row>
    <row r="938" ht="12.75">
      <c r="E938" s="3"/>
    </row>
    <row r="939" ht="12.75">
      <c r="E939" s="3"/>
    </row>
    <row r="940" ht="12.75">
      <c r="E940" s="3"/>
    </row>
    <row r="941" ht="12.75">
      <c r="E941" s="3"/>
    </row>
    <row r="942" ht="12.75">
      <c r="E942" s="3"/>
    </row>
    <row r="943" ht="12.75">
      <c r="E943" s="3"/>
    </row>
    <row r="944" ht="12.75">
      <c r="E944" s="3"/>
    </row>
    <row r="945" ht="12.75">
      <c r="E945" s="3"/>
    </row>
    <row r="946" ht="12.75">
      <c r="E946" s="3"/>
    </row>
    <row r="947" ht="12.75">
      <c r="E947" s="3"/>
    </row>
    <row r="948" ht="12.75">
      <c r="E948" s="3"/>
    </row>
    <row r="949" ht="12.75">
      <c r="E949" s="3"/>
    </row>
    <row r="950" ht="12.75">
      <c r="E950" s="3"/>
    </row>
    <row r="951" ht="12.75">
      <c r="E951" s="3"/>
    </row>
    <row r="952" ht="12.75">
      <c r="E952" s="3"/>
    </row>
    <row r="953" ht="12.75">
      <c r="E953" s="3"/>
    </row>
    <row r="954" ht="12.75">
      <c r="E954" s="3"/>
    </row>
    <row r="955" ht="12.75">
      <c r="E955" s="3"/>
    </row>
    <row r="956" ht="12.75">
      <c r="E956" s="3"/>
    </row>
    <row r="957" ht="12.75">
      <c r="E957" s="3"/>
    </row>
    <row r="958" ht="12.75">
      <c r="E958" s="3"/>
    </row>
    <row r="959" ht="12.75">
      <c r="E959" s="3"/>
    </row>
    <row r="960" ht="12.75">
      <c r="E960" s="3"/>
    </row>
    <row r="961" ht="12.75">
      <c r="E961" s="3"/>
    </row>
    <row r="962" ht="12.75">
      <c r="E962" s="3"/>
    </row>
    <row r="963" ht="12.75">
      <c r="E963" s="3"/>
    </row>
    <row r="964" ht="12.75">
      <c r="E964" s="3"/>
    </row>
    <row r="965" ht="12.75">
      <c r="E965" s="3"/>
    </row>
    <row r="966" ht="12.75">
      <c r="E966" s="3"/>
    </row>
    <row r="967" ht="12.75">
      <c r="E967" s="3"/>
    </row>
    <row r="968" ht="12.75">
      <c r="E968" s="3"/>
    </row>
    <row r="969" ht="12.75">
      <c r="E969" s="3"/>
    </row>
    <row r="970" ht="12.75">
      <c r="E970" s="3"/>
    </row>
    <row r="971" ht="12.75">
      <c r="E971" s="3"/>
    </row>
    <row r="972" ht="12.75">
      <c r="E972" s="3"/>
    </row>
    <row r="973" ht="12.75">
      <c r="E973" s="3"/>
    </row>
    <row r="974" ht="12.75">
      <c r="E974" s="3"/>
    </row>
    <row r="975" ht="12.75">
      <c r="E975" s="3"/>
    </row>
    <row r="976" ht="12.75">
      <c r="E976" s="3"/>
    </row>
    <row r="977" ht="12.75">
      <c r="E977" s="3"/>
    </row>
    <row r="978" ht="12.75">
      <c r="E978" s="3"/>
    </row>
    <row r="979" ht="12.75">
      <c r="E979" s="3"/>
    </row>
    <row r="980" ht="12.75">
      <c r="E980" s="3"/>
    </row>
    <row r="981" ht="12.75">
      <c r="E981" s="3"/>
    </row>
    <row r="982" ht="12.75">
      <c r="E982" s="3"/>
    </row>
    <row r="983" ht="12.75">
      <c r="E983" s="3"/>
    </row>
    <row r="984" ht="12.75">
      <c r="E984" s="3"/>
    </row>
    <row r="985" ht="12.75">
      <c r="E985" s="3"/>
    </row>
    <row r="986" ht="12.75">
      <c r="E986" s="3"/>
    </row>
    <row r="987" ht="12.75">
      <c r="E987" s="3"/>
    </row>
    <row r="988" ht="12.75">
      <c r="E988" s="3"/>
    </row>
    <row r="989" ht="12.75">
      <c r="E989" s="3"/>
    </row>
    <row r="990" ht="12.75">
      <c r="E990" s="3"/>
    </row>
    <row r="991" ht="12.75">
      <c r="E991" s="3"/>
    </row>
    <row r="992" ht="12.75">
      <c r="E992" s="3"/>
    </row>
    <row r="993" ht="12.75">
      <c r="E993" s="3"/>
    </row>
    <row r="994" ht="12.75">
      <c r="E994" s="3"/>
    </row>
    <row r="995" ht="12.75">
      <c r="E995" s="3"/>
    </row>
    <row r="996" ht="12.75">
      <c r="E996" s="3"/>
    </row>
    <row r="997" ht="12.75">
      <c r="E997" s="3"/>
    </row>
    <row r="998" ht="12.75">
      <c r="E998" s="3"/>
    </row>
    <row r="999" ht="12.75">
      <c r="E999" s="3"/>
    </row>
    <row r="1000" ht="12.75">
      <c r="E1000" s="3"/>
    </row>
    <row r="1001" ht="12.75">
      <c r="E1001" s="3"/>
    </row>
    <row r="1002" ht="12.75">
      <c r="E1002" s="3"/>
    </row>
    <row r="1003" ht="12.75">
      <c r="E1003" s="3"/>
    </row>
    <row r="1004" ht="12.75">
      <c r="E1004" s="3"/>
    </row>
    <row r="1005" ht="12.75">
      <c r="E1005" s="3"/>
    </row>
    <row r="1006" ht="12.75">
      <c r="E1006" s="3"/>
    </row>
    <row r="1007" ht="12.75">
      <c r="E1007" s="3"/>
    </row>
    <row r="1008" ht="12.75">
      <c r="E1008" s="3"/>
    </row>
    <row r="1009" ht="12.75">
      <c r="E1009" s="3"/>
    </row>
    <row r="1010" ht="12.75">
      <c r="E1010" s="3"/>
    </row>
    <row r="1011" ht="12.75">
      <c r="E1011" s="3"/>
    </row>
    <row r="1012" ht="12.75">
      <c r="E1012" s="3"/>
    </row>
    <row r="1013" ht="12.75">
      <c r="E1013" s="3"/>
    </row>
    <row r="1014" ht="12.75">
      <c r="E1014" s="3"/>
    </row>
    <row r="1015" ht="12.75">
      <c r="E1015" s="3"/>
    </row>
    <row r="1016" ht="12.75">
      <c r="E1016" s="3"/>
    </row>
    <row r="1017" ht="12.75">
      <c r="E1017" s="3"/>
    </row>
    <row r="1018" ht="12.75">
      <c r="E1018" s="3"/>
    </row>
    <row r="1019" ht="12.75">
      <c r="E1019" s="3"/>
    </row>
    <row r="1020" ht="12.75">
      <c r="E1020" s="3"/>
    </row>
    <row r="1021" ht="12.75">
      <c r="E1021" s="3"/>
    </row>
    <row r="1022" ht="12.75">
      <c r="E1022" s="3"/>
    </row>
    <row r="1023" ht="12.75">
      <c r="E1023" s="3"/>
    </row>
    <row r="1024" ht="12.75">
      <c r="E1024" s="3"/>
    </row>
    <row r="1025" ht="12.75">
      <c r="E1025" s="3"/>
    </row>
    <row r="1026" ht="12.75">
      <c r="E1026" s="3"/>
    </row>
    <row r="1027" ht="12.75">
      <c r="E1027" s="3"/>
    </row>
    <row r="1028" ht="12.75">
      <c r="E1028" s="3"/>
    </row>
    <row r="1029" ht="12.75">
      <c r="E1029" s="3"/>
    </row>
    <row r="1030" ht="12.75">
      <c r="E1030" s="3"/>
    </row>
    <row r="1031" ht="12.75">
      <c r="E1031" s="3"/>
    </row>
    <row r="1032" ht="12.75">
      <c r="E1032" s="3"/>
    </row>
    <row r="1033" ht="12.75">
      <c r="E1033" s="3"/>
    </row>
    <row r="1034" ht="12.75">
      <c r="E1034" s="3"/>
    </row>
    <row r="1035" ht="12.75">
      <c r="E1035" s="3"/>
    </row>
    <row r="1036" ht="12.75">
      <c r="E1036" s="3"/>
    </row>
    <row r="1037" ht="12.75">
      <c r="E1037" s="3"/>
    </row>
    <row r="1038" ht="12.75">
      <c r="E1038" s="3"/>
    </row>
    <row r="1039" ht="12.75">
      <c r="E1039" s="3"/>
    </row>
    <row r="1040" ht="12.75">
      <c r="E1040" s="3"/>
    </row>
    <row r="1041" ht="12.75">
      <c r="E1041" s="3"/>
    </row>
    <row r="1042" ht="12.75">
      <c r="E1042" s="3"/>
    </row>
    <row r="1043" ht="12.75">
      <c r="E1043" s="3"/>
    </row>
    <row r="1044" ht="12.75">
      <c r="E1044" s="3"/>
    </row>
    <row r="1045" ht="12.75">
      <c r="E1045" s="3"/>
    </row>
    <row r="1046" ht="12.75">
      <c r="E1046" s="3"/>
    </row>
    <row r="1047" ht="12.75">
      <c r="E1047" s="3"/>
    </row>
    <row r="1048" ht="12.75">
      <c r="E1048" s="3"/>
    </row>
    <row r="1049" ht="12.75">
      <c r="E1049" s="3"/>
    </row>
    <row r="1050" ht="12.75">
      <c r="E1050" s="3"/>
    </row>
    <row r="1051" ht="12.75">
      <c r="E1051" s="3"/>
    </row>
    <row r="1052" ht="12.75">
      <c r="E1052" s="3"/>
    </row>
    <row r="1053" ht="12.75">
      <c r="E1053" s="3"/>
    </row>
    <row r="1054" ht="12.75">
      <c r="E1054" s="3"/>
    </row>
    <row r="1055" ht="12.75">
      <c r="E1055" s="3"/>
    </row>
    <row r="1056" ht="12.75">
      <c r="E1056" s="3"/>
    </row>
    <row r="1057" ht="12.75">
      <c r="E1057" s="3"/>
    </row>
    <row r="1058" ht="12.75">
      <c r="E1058" s="3"/>
    </row>
    <row r="1059" ht="12.75">
      <c r="E1059" s="3"/>
    </row>
    <row r="1060" ht="12.75">
      <c r="E1060" s="3"/>
    </row>
    <row r="1061" ht="12.75">
      <c r="E1061" s="3"/>
    </row>
    <row r="1062" ht="12.75">
      <c r="E1062" s="3"/>
    </row>
    <row r="1063" ht="12.75">
      <c r="E1063" s="3"/>
    </row>
    <row r="1064" ht="12.75">
      <c r="E1064" s="3"/>
    </row>
    <row r="1065" ht="12.75">
      <c r="E1065" s="3"/>
    </row>
    <row r="1066" ht="12.75">
      <c r="E1066" s="3"/>
    </row>
    <row r="1067" ht="12.75">
      <c r="E1067" s="3"/>
    </row>
    <row r="1068" ht="12.75">
      <c r="E1068" s="3"/>
    </row>
    <row r="1069" ht="12.75">
      <c r="E1069" s="3"/>
    </row>
    <row r="1070" ht="12.75">
      <c r="E1070" s="3"/>
    </row>
    <row r="1071" ht="12.75">
      <c r="E1071" s="3"/>
    </row>
    <row r="1072" ht="12.75">
      <c r="E1072" s="3"/>
    </row>
    <row r="1073" ht="12.75">
      <c r="E1073" s="3"/>
    </row>
    <row r="1074" ht="12.75">
      <c r="E1074" s="3"/>
    </row>
    <row r="1075" ht="12.75">
      <c r="E1075" s="3"/>
    </row>
    <row r="1076" ht="12.75">
      <c r="E1076" s="3"/>
    </row>
    <row r="1077" ht="12.75">
      <c r="E1077" s="3"/>
    </row>
    <row r="1078" ht="12.75">
      <c r="E1078" s="3"/>
    </row>
    <row r="1079" ht="12.75">
      <c r="E1079" s="3"/>
    </row>
    <row r="1080" ht="12.75">
      <c r="E1080" s="3"/>
    </row>
    <row r="1081" ht="12.75">
      <c r="E1081" s="3"/>
    </row>
    <row r="1082" ht="12.75">
      <c r="E1082" s="3"/>
    </row>
    <row r="1083" ht="12.75">
      <c r="E1083" s="3"/>
    </row>
    <row r="1084" ht="12.75">
      <c r="E1084" s="3"/>
    </row>
    <row r="1085" ht="12.75">
      <c r="E1085" s="3"/>
    </row>
    <row r="1086" ht="12.75">
      <c r="E1086" s="3"/>
    </row>
    <row r="1087" ht="12.75">
      <c r="E1087" s="3"/>
    </row>
    <row r="1088" ht="12.75">
      <c r="E1088" s="3"/>
    </row>
    <row r="1089" ht="12.75">
      <c r="E1089" s="3"/>
    </row>
    <row r="1090" ht="12.75">
      <c r="E1090" s="3"/>
    </row>
    <row r="1091" ht="12.75">
      <c r="E1091" s="3"/>
    </row>
    <row r="1092" ht="12.75">
      <c r="E1092" s="3"/>
    </row>
    <row r="1093" ht="12.75">
      <c r="E1093" s="3"/>
    </row>
    <row r="1094" ht="12.75">
      <c r="E1094" s="3"/>
    </row>
    <row r="1095" ht="12.75">
      <c r="E1095" s="3"/>
    </row>
    <row r="1096" ht="12.75">
      <c r="E1096" s="3"/>
    </row>
    <row r="1097" ht="12.75">
      <c r="E1097" s="3"/>
    </row>
    <row r="1098" ht="12.75">
      <c r="E1098" s="3"/>
    </row>
    <row r="1099" ht="12.75">
      <c r="E1099" s="3"/>
    </row>
    <row r="1100" ht="12.75">
      <c r="E1100" s="3"/>
    </row>
    <row r="1101" ht="12.75">
      <c r="E1101" s="3"/>
    </row>
    <row r="1102" ht="12.75">
      <c r="E1102" s="3"/>
    </row>
    <row r="1103" ht="12.75">
      <c r="E1103" s="3"/>
    </row>
    <row r="1104" ht="12.75">
      <c r="E1104" s="3"/>
    </row>
    <row r="1105" ht="12.75">
      <c r="E1105" s="3"/>
    </row>
    <row r="1106" ht="12.75">
      <c r="E1106" s="3"/>
    </row>
    <row r="1107" ht="12.75">
      <c r="E1107" s="3"/>
    </row>
    <row r="1108" ht="12.75">
      <c r="E1108" s="3"/>
    </row>
    <row r="1109" ht="12.75">
      <c r="E1109" s="3"/>
    </row>
    <row r="1110" ht="12.75">
      <c r="E1110" s="3"/>
    </row>
    <row r="1111" ht="12.75">
      <c r="E1111" s="3"/>
    </row>
    <row r="1112" ht="12.75">
      <c r="E1112" s="3"/>
    </row>
    <row r="1113" ht="12.75">
      <c r="E1113" s="3"/>
    </row>
    <row r="1114" ht="12.75">
      <c r="E1114" s="3"/>
    </row>
    <row r="1115" ht="12.75">
      <c r="E1115" s="3"/>
    </row>
    <row r="1116" ht="12.75">
      <c r="E1116" s="3"/>
    </row>
    <row r="1117" ht="12.75">
      <c r="E1117" s="3"/>
    </row>
    <row r="1118" ht="12.75">
      <c r="E1118" s="3"/>
    </row>
    <row r="1119" ht="12.75">
      <c r="E1119" s="3"/>
    </row>
    <row r="1120" ht="12.75">
      <c r="E1120" s="3"/>
    </row>
    <row r="1121" ht="12.75">
      <c r="E1121" s="3"/>
    </row>
    <row r="1122" ht="12.75">
      <c r="E1122" s="3"/>
    </row>
    <row r="1123" ht="12.75">
      <c r="E1123" s="3"/>
    </row>
    <row r="1124" ht="12.75">
      <c r="E1124" s="3"/>
    </row>
    <row r="1125" ht="12.75">
      <c r="E1125" s="3"/>
    </row>
    <row r="1126" ht="12.75">
      <c r="E1126" s="3"/>
    </row>
    <row r="1127" ht="12.75">
      <c r="E1127" s="3"/>
    </row>
    <row r="1128" ht="12.75">
      <c r="E1128" s="3"/>
    </row>
    <row r="1129" ht="12.75">
      <c r="E1129" s="3"/>
    </row>
    <row r="1130" ht="12.75">
      <c r="E1130" s="3"/>
    </row>
    <row r="1131" ht="12.75">
      <c r="E1131" s="3"/>
    </row>
    <row r="1132" ht="12.75">
      <c r="E1132" s="3"/>
    </row>
    <row r="1133" ht="12.75">
      <c r="E1133" s="3"/>
    </row>
    <row r="1134" ht="12.75">
      <c r="E1134" s="3"/>
    </row>
    <row r="1135" ht="12.75">
      <c r="E1135" s="3"/>
    </row>
    <row r="1136" ht="12.75">
      <c r="E1136" s="3"/>
    </row>
    <row r="1137" ht="12.75">
      <c r="E1137" s="3"/>
    </row>
    <row r="1138" ht="12.75">
      <c r="E1138" s="3"/>
    </row>
    <row r="1139" ht="12.75">
      <c r="E1139" s="3"/>
    </row>
    <row r="1140" ht="12.75">
      <c r="E1140" s="3"/>
    </row>
    <row r="1141" ht="12.75">
      <c r="E1141" s="3"/>
    </row>
    <row r="1142" ht="12.75">
      <c r="E1142" s="3"/>
    </row>
    <row r="1143" ht="12.75">
      <c r="E1143" s="3"/>
    </row>
    <row r="1144" ht="12.75">
      <c r="E1144" s="3"/>
    </row>
    <row r="1145" ht="12.75">
      <c r="E1145" s="3"/>
    </row>
    <row r="1146" ht="12.75">
      <c r="E1146" s="3"/>
    </row>
    <row r="1147" ht="12.75">
      <c r="E1147" s="3"/>
    </row>
    <row r="1148" ht="12.75">
      <c r="E1148" s="3"/>
    </row>
    <row r="1149" ht="12.75">
      <c r="E1149" s="3"/>
    </row>
    <row r="1150" ht="12.75">
      <c r="E1150" s="3"/>
    </row>
    <row r="1151" ht="12.75">
      <c r="E1151" s="3"/>
    </row>
    <row r="1152" ht="12.75">
      <c r="E1152" s="3"/>
    </row>
    <row r="1153" ht="12.75">
      <c r="E1153" s="3"/>
    </row>
    <row r="1154" ht="12.75">
      <c r="E1154" s="3"/>
    </row>
    <row r="1155" ht="12.75">
      <c r="E1155" s="3"/>
    </row>
    <row r="1156" ht="12.75">
      <c r="E1156" s="3"/>
    </row>
    <row r="1157" ht="12.75">
      <c r="E1157" s="3"/>
    </row>
    <row r="1158" ht="12.75">
      <c r="E1158" s="3"/>
    </row>
    <row r="1159" ht="12.75">
      <c r="E1159" s="3"/>
    </row>
    <row r="1160" ht="12.75">
      <c r="E1160" s="3"/>
    </row>
    <row r="1161" ht="12.75">
      <c r="E1161" s="3"/>
    </row>
    <row r="1162" ht="12.75">
      <c r="E1162" s="3"/>
    </row>
    <row r="1163" ht="12.75">
      <c r="E1163" s="3"/>
    </row>
    <row r="1164" ht="12.75">
      <c r="E1164" s="3"/>
    </row>
    <row r="1165" ht="12.75">
      <c r="E1165" s="3"/>
    </row>
    <row r="1166" ht="12.75">
      <c r="E1166" s="3"/>
    </row>
    <row r="1167" ht="12.75">
      <c r="E1167" s="3"/>
    </row>
    <row r="1168" ht="12.75">
      <c r="E1168" s="3"/>
    </row>
    <row r="1169" ht="12.75">
      <c r="E1169" s="3"/>
    </row>
    <row r="1170" ht="12.75">
      <c r="E1170" s="3"/>
    </row>
    <row r="1171" ht="12.75">
      <c r="E1171" s="3"/>
    </row>
    <row r="1172" ht="12.75">
      <c r="E1172" s="3"/>
    </row>
    <row r="1173" ht="12.75">
      <c r="E1173" s="3"/>
    </row>
    <row r="1174" ht="12.75">
      <c r="E1174" s="3"/>
    </row>
    <row r="1175" ht="12.75">
      <c r="E1175" s="3"/>
    </row>
    <row r="1176" ht="12.75">
      <c r="E1176" s="3"/>
    </row>
    <row r="1177" ht="12.75">
      <c r="E1177" s="3"/>
    </row>
    <row r="1178" ht="12.75">
      <c r="E1178" s="3"/>
    </row>
    <row r="1179" ht="12.75">
      <c r="E1179" s="3"/>
    </row>
    <row r="1180" ht="12.75">
      <c r="E1180" s="3"/>
    </row>
    <row r="1181" ht="12.75">
      <c r="E1181" s="3"/>
    </row>
    <row r="1182" ht="12.75">
      <c r="E1182" s="3"/>
    </row>
    <row r="1183" ht="12.75">
      <c r="E1183" s="3"/>
    </row>
    <row r="1184" ht="12.75">
      <c r="E1184" s="3"/>
    </row>
    <row r="1185" ht="12.75">
      <c r="E1185" s="3"/>
    </row>
    <row r="1186" ht="12.75">
      <c r="E1186" s="3"/>
    </row>
    <row r="1187" ht="12.75">
      <c r="E1187" s="3"/>
    </row>
    <row r="1188" ht="12.75">
      <c r="E1188" s="3"/>
    </row>
    <row r="1189" ht="12.75">
      <c r="E1189" s="3"/>
    </row>
    <row r="1190" ht="12.75">
      <c r="E1190" s="3"/>
    </row>
    <row r="1191" ht="12.75">
      <c r="E1191" s="3"/>
    </row>
    <row r="1192" ht="12.75">
      <c r="E1192" s="3"/>
    </row>
    <row r="1193" ht="12.75">
      <c r="E1193" s="3"/>
    </row>
    <row r="1194" ht="12.75">
      <c r="E1194" s="3"/>
    </row>
    <row r="1195" ht="12.75">
      <c r="E1195" s="3"/>
    </row>
    <row r="1196" ht="12.75">
      <c r="E1196" s="3"/>
    </row>
    <row r="1197" ht="12.75">
      <c r="E1197" s="3"/>
    </row>
    <row r="1198" ht="12.75">
      <c r="E1198" s="3"/>
    </row>
    <row r="1199" ht="12.75">
      <c r="E1199" s="3"/>
    </row>
    <row r="1200" ht="12.75">
      <c r="E1200" s="3"/>
    </row>
    <row r="1201" ht="12.75">
      <c r="E1201" s="3"/>
    </row>
    <row r="1202" ht="12.75">
      <c r="E1202" s="3"/>
    </row>
    <row r="1203" ht="12.75">
      <c r="E1203" s="3"/>
    </row>
    <row r="1204" ht="12.75">
      <c r="E1204" s="3"/>
    </row>
    <row r="1205" ht="12.75">
      <c r="E1205" s="3"/>
    </row>
    <row r="1206" ht="12.75">
      <c r="E1206" s="3"/>
    </row>
    <row r="1207" ht="12.75">
      <c r="E1207" s="3"/>
    </row>
    <row r="1208" ht="12.75">
      <c r="E1208" s="3"/>
    </row>
    <row r="1209" ht="12.75">
      <c r="E1209" s="3"/>
    </row>
    <row r="1210" ht="12.75">
      <c r="E1210" s="3"/>
    </row>
    <row r="1211" ht="12.75">
      <c r="E1211" s="3"/>
    </row>
    <row r="1212" ht="12.75">
      <c r="E1212" s="3"/>
    </row>
    <row r="1213" ht="12.75">
      <c r="E1213" s="3"/>
    </row>
    <row r="1214" ht="12.75">
      <c r="E1214" s="3"/>
    </row>
    <row r="1215" ht="12.75">
      <c r="E1215" s="3"/>
    </row>
    <row r="1216" ht="12.75">
      <c r="E1216" s="3"/>
    </row>
    <row r="1217" ht="12.75">
      <c r="E1217" s="3"/>
    </row>
    <row r="1218" ht="12.75">
      <c r="E1218" s="3"/>
    </row>
    <row r="1219" ht="12.75">
      <c r="E1219" s="3"/>
    </row>
    <row r="1220" ht="12.75">
      <c r="E1220" s="3"/>
    </row>
    <row r="1221" ht="12.75">
      <c r="E1221" s="3"/>
    </row>
    <row r="1222" ht="12.75">
      <c r="E1222" s="3"/>
    </row>
    <row r="1223" ht="12.75">
      <c r="E1223" s="3"/>
    </row>
    <row r="1224" ht="12.75">
      <c r="E1224" s="3"/>
    </row>
    <row r="1225" ht="12.75">
      <c r="E1225" s="3"/>
    </row>
    <row r="1226" ht="12.75">
      <c r="E1226" s="3"/>
    </row>
    <row r="1227" ht="12.75">
      <c r="E1227" s="3"/>
    </row>
    <row r="1228" ht="12.75">
      <c r="E1228" s="3"/>
    </row>
    <row r="1229" ht="12.75">
      <c r="E1229" s="3"/>
    </row>
    <row r="1230" ht="12.75">
      <c r="E1230" s="3"/>
    </row>
    <row r="1231" ht="12.75">
      <c r="E1231" s="3"/>
    </row>
    <row r="1232" ht="12.75">
      <c r="E1232" s="3"/>
    </row>
    <row r="1233" ht="12.75">
      <c r="E1233" s="3"/>
    </row>
    <row r="1234" ht="12.75">
      <c r="E1234" s="3"/>
    </row>
    <row r="1235" ht="12.75">
      <c r="E1235" s="3"/>
    </row>
    <row r="1236" ht="12.75">
      <c r="E1236" s="3"/>
    </row>
    <row r="1237" ht="12.75">
      <c r="E1237" s="3"/>
    </row>
    <row r="1238" ht="12.75">
      <c r="E1238" s="3"/>
    </row>
    <row r="1239" ht="12.75">
      <c r="E1239" s="3"/>
    </row>
    <row r="1240" ht="12.75">
      <c r="E1240" s="3"/>
    </row>
    <row r="1241" ht="12.75">
      <c r="E1241" s="3"/>
    </row>
    <row r="1242" ht="12.75">
      <c r="E1242" s="3"/>
    </row>
    <row r="1243" ht="12.75">
      <c r="E1243" s="3"/>
    </row>
    <row r="1244" ht="12.75">
      <c r="E1244" s="3"/>
    </row>
    <row r="1245" ht="12.75">
      <c r="E1245" s="3"/>
    </row>
    <row r="1246" ht="12.75">
      <c r="E1246" s="3"/>
    </row>
    <row r="1247" ht="12.75">
      <c r="E1247" s="3"/>
    </row>
    <row r="1248" ht="12.75">
      <c r="E1248" s="3"/>
    </row>
    <row r="1249" ht="12.75">
      <c r="E1249" s="3"/>
    </row>
    <row r="1250" ht="12.75">
      <c r="E1250" s="3"/>
    </row>
    <row r="1251" ht="12.75">
      <c r="E1251" s="3"/>
    </row>
    <row r="1252" ht="12.75">
      <c r="E1252" s="3"/>
    </row>
    <row r="1253" ht="12.75">
      <c r="E1253" s="3"/>
    </row>
    <row r="1254" ht="12.75">
      <c r="E1254" s="3"/>
    </row>
    <row r="1255" ht="12.75">
      <c r="E1255" s="3"/>
    </row>
    <row r="1256" ht="12.75">
      <c r="E1256" s="3"/>
    </row>
    <row r="1257" ht="12.75">
      <c r="E1257" s="3"/>
    </row>
    <row r="1258" ht="12.75">
      <c r="E1258" s="3"/>
    </row>
    <row r="1259" ht="12.75">
      <c r="E1259" s="3"/>
    </row>
    <row r="1260" ht="12.75">
      <c r="E1260" s="3"/>
    </row>
    <row r="1261" ht="12.75">
      <c r="E1261" s="3"/>
    </row>
    <row r="1262" ht="12.75">
      <c r="E1262" s="3"/>
    </row>
    <row r="1263" ht="12.75">
      <c r="E1263" s="3"/>
    </row>
    <row r="1264" ht="12.75">
      <c r="E1264" s="3"/>
    </row>
    <row r="1265" ht="12.75">
      <c r="E1265" s="3"/>
    </row>
    <row r="1266" ht="12.75">
      <c r="E1266" s="3"/>
    </row>
    <row r="1267" ht="12.75">
      <c r="E1267" s="3"/>
    </row>
    <row r="1268" ht="12.75">
      <c r="E1268" s="3"/>
    </row>
    <row r="1269" ht="12.75">
      <c r="E1269" s="3"/>
    </row>
    <row r="1270" ht="12.75">
      <c r="E1270" s="3"/>
    </row>
    <row r="1271" ht="12.75">
      <c r="E1271" s="3"/>
    </row>
    <row r="1272" ht="12.75">
      <c r="E1272" s="3"/>
    </row>
    <row r="1273" ht="12.75">
      <c r="E1273" s="3"/>
    </row>
    <row r="1274" ht="12.75">
      <c r="E1274" s="3"/>
    </row>
    <row r="1275" ht="12.75">
      <c r="E1275" s="3"/>
    </row>
    <row r="1276" ht="12.75">
      <c r="E1276" s="3"/>
    </row>
    <row r="1277" ht="12.75">
      <c r="E1277" s="3"/>
    </row>
    <row r="1278" ht="12.75">
      <c r="E1278" s="3"/>
    </row>
    <row r="1279" ht="12.75">
      <c r="E1279" s="3"/>
    </row>
    <row r="1280" ht="12.75">
      <c r="E1280" s="3"/>
    </row>
    <row r="1281" ht="12.75">
      <c r="E1281" s="3"/>
    </row>
    <row r="1282" ht="12.75">
      <c r="E1282" s="3"/>
    </row>
    <row r="1283" ht="12.75">
      <c r="E1283" s="3"/>
    </row>
    <row r="1284" ht="12.75">
      <c r="E1284" s="3"/>
    </row>
    <row r="1285" ht="12.75">
      <c r="E1285" s="3"/>
    </row>
    <row r="1286" ht="12.75">
      <c r="E1286" s="3"/>
    </row>
    <row r="1287" ht="12.75">
      <c r="E1287" s="3"/>
    </row>
    <row r="1288" ht="12.75">
      <c r="E1288" s="3"/>
    </row>
    <row r="1289" ht="12.75">
      <c r="E1289" s="3"/>
    </row>
    <row r="1290" ht="12.75">
      <c r="E1290" s="3"/>
    </row>
    <row r="1291" ht="12.75">
      <c r="E1291" s="3"/>
    </row>
    <row r="1292" ht="12.75">
      <c r="E1292" s="3"/>
    </row>
    <row r="1293" ht="12.75">
      <c r="E1293" s="3"/>
    </row>
    <row r="1294" ht="12.75">
      <c r="E1294" s="3"/>
    </row>
    <row r="1295" ht="12.75">
      <c r="E1295" s="3"/>
    </row>
    <row r="1296" ht="12.75">
      <c r="E1296" s="3"/>
    </row>
    <row r="1297" ht="12.75">
      <c r="E1297" s="3"/>
    </row>
    <row r="1298" ht="12.75">
      <c r="E1298" s="3"/>
    </row>
    <row r="1299" ht="12.75">
      <c r="E1299" s="3"/>
    </row>
    <row r="1300" ht="12.75">
      <c r="E1300" s="3"/>
    </row>
    <row r="1301" ht="12.75">
      <c r="E1301" s="3"/>
    </row>
    <row r="1302" ht="12.75">
      <c r="E1302" s="3"/>
    </row>
    <row r="1303" ht="12.75">
      <c r="E1303" s="3"/>
    </row>
    <row r="1304" ht="12.75">
      <c r="E1304" s="3"/>
    </row>
    <row r="1305" ht="12.75">
      <c r="E1305" s="3"/>
    </row>
    <row r="1306" ht="12.75">
      <c r="E1306" s="3"/>
    </row>
    <row r="1307" ht="12.75">
      <c r="E1307" s="3"/>
    </row>
    <row r="1308" ht="12.75">
      <c r="E1308" s="3"/>
    </row>
    <row r="1309" ht="12.75">
      <c r="E1309" s="3"/>
    </row>
    <row r="1310" ht="12.75">
      <c r="E1310" s="3"/>
    </row>
    <row r="1311" ht="12.75">
      <c r="E1311" s="3"/>
    </row>
    <row r="1312" ht="12.75">
      <c r="E1312" s="3"/>
    </row>
    <row r="1313" ht="12.75">
      <c r="E1313" s="3"/>
    </row>
    <row r="1314" ht="12.75">
      <c r="E1314" s="3"/>
    </row>
    <row r="1315" ht="12.75">
      <c r="E1315" s="3"/>
    </row>
    <row r="1316" ht="12.75">
      <c r="E1316" s="3"/>
    </row>
    <row r="1317" ht="12.75">
      <c r="E1317" s="3"/>
    </row>
    <row r="1318" ht="12.75">
      <c r="E1318" s="3"/>
    </row>
    <row r="1319" ht="12.75">
      <c r="E1319" s="3"/>
    </row>
    <row r="1320" ht="12.75">
      <c r="E1320" s="3"/>
    </row>
    <row r="1321" ht="12.75">
      <c r="E1321" s="3"/>
    </row>
    <row r="1322" ht="12.75">
      <c r="E1322" s="3"/>
    </row>
    <row r="1323" ht="12.75">
      <c r="E1323" s="3"/>
    </row>
    <row r="1324" ht="12.75">
      <c r="E1324" s="3"/>
    </row>
    <row r="1325" ht="12.75">
      <c r="E1325" s="3"/>
    </row>
    <row r="1326" ht="12.75">
      <c r="E1326" s="3"/>
    </row>
    <row r="1327" ht="12.75">
      <c r="E1327" s="3"/>
    </row>
    <row r="1328" ht="12.75">
      <c r="E1328" s="3"/>
    </row>
    <row r="1329" ht="12.75">
      <c r="E1329" s="3"/>
    </row>
    <row r="1330" ht="12.75">
      <c r="E1330" s="3"/>
    </row>
    <row r="1331" ht="12.75">
      <c r="E1331" s="3"/>
    </row>
    <row r="1332" ht="12.75">
      <c r="E1332" s="3"/>
    </row>
    <row r="1333" ht="12.75">
      <c r="E1333" s="3"/>
    </row>
    <row r="1334" ht="12.75">
      <c r="E1334" s="3"/>
    </row>
    <row r="1335" ht="12.75">
      <c r="E1335" s="3"/>
    </row>
    <row r="1336" ht="12.75">
      <c r="E1336" s="3"/>
    </row>
    <row r="1337" ht="12.75">
      <c r="E1337" s="3"/>
    </row>
    <row r="1338" ht="12.75">
      <c r="E1338" s="3"/>
    </row>
    <row r="1339" ht="12.75">
      <c r="E1339" s="3"/>
    </row>
    <row r="1340" ht="12.75">
      <c r="E1340" s="3"/>
    </row>
    <row r="1341" ht="12.75">
      <c r="E1341" s="3"/>
    </row>
    <row r="1342" ht="12.75">
      <c r="E1342" s="3"/>
    </row>
    <row r="1343" ht="12.75">
      <c r="E1343" s="3"/>
    </row>
    <row r="1344" ht="12.75">
      <c r="E1344" s="3"/>
    </row>
    <row r="1345" ht="12.75">
      <c r="E1345" s="3"/>
    </row>
    <row r="1346" ht="12.75">
      <c r="E1346" s="3"/>
    </row>
    <row r="1347" ht="12.75">
      <c r="E1347" s="3"/>
    </row>
    <row r="1348" ht="12.75">
      <c r="E1348" s="3"/>
    </row>
    <row r="1349" ht="12.75">
      <c r="E1349" s="3"/>
    </row>
    <row r="1350" ht="12.75">
      <c r="E1350" s="3"/>
    </row>
    <row r="1351" ht="12.75">
      <c r="E1351" s="3"/>
    </row>
    <row r="1352" ht="12.75">
      <c r="E1352" s="3"/>
    </row>
    <row r="1353" ht="12.75">
      <c r="E1353" s="3"/>
    </row>
    <row r="1354" ht="12.75">
      <c r="E1354" s="3"/>
    </row>
    <row r="1355" ht="12.75">
      <c r="E1355" s="3"/>
    </row>
    <row r="1356" ht="12.75">
      <c r="E1356" s="3"/>
    </row>
    <row r="1357" ht="12.75">
      <c r="E1357" s="3"/>
    </row>
    <row r="1358" ht="12.75">
      <c r="E1358" s="3"/>
    </row>
    <row r="1359" ht="12.75">
      <c r="E1359" s="3"/>
    </row>
    <row r="1360" ht="12.75">
      <c r="E1360" s="3"/>
    </row>
    <row r="1361" ht="12.75">
      <c r="E1361" s="3"/>
    </row>
    <row r="1362" ht="12.75">
      <c r="E1362" s="3"/>
    </row>
    <row r="1363" ht="12.75">
      <c r="E1363" s="3"/>
    </row>
    <row r="1364" ht="12.75">
      <c r="E1364" s="3"/>
    </row>
    <row r="1365" ht="12.75">
      <c r="E1365" s="3"/>
    </row>
    <row r="1366" ht="12.75">
      <c r="E1366" s="3"/>
    </row>
    <row r="1367" ht="12.75">
      <c r="E1367" s="3"/>
    </row>
    <row r="1368" ht="12.75">
      <c r="E1368" s="3"/>
    </row>
    <row r="1369" ht="12.75">
      <c r="E1369" s="3"/>
    </row>
    <row r="1370" ht="12.75">
      <c r="E1370" s="3"/>
    </row>
    <row r="1371" ht="12.75">
      <c r="E1371" s="3"/>
    </row>
    <row r="1372" ht="12.75">
      <c r="E1372" s="3"/>
    </row>
    <row r="1373" ht="12.75">
      <c r="E1373" s="3"/>
    </row>
    <row r="1374" ht="12.75">
      <c r="E1374" s="3"/>
    </row>
    <row r="1375" ht="12.75">
      <c r="E1375" s="3"/>
    </row>
    <row r="1376" ht="12.75">
      <c r="E1376" s="3"/>
    </row>
    <row r="1377" ht="12.75">
      <c r="E1377" s="3"/>
    </row>
    <row r="1378" ht="12.75">
      <c r="E1378" s="3"/>
    </row>
    <row r="1379" ht="12.75">
      <c r="E1379" s="3"/>
    </row>
    <row r="1380" ht="12.75">
      <c r="E1380" s="3"/>
    </row>
    <row r="1381" ht="12.75">
      <c r="E1381" s="3"/>
    </row>
    <row r="1382" ht="12.75">
      <c r="E1382" s="3"/>
    </row>
    <row r="1383" ht="12.75">
      <c r="E1383" s="3"/>
    </row>
    <row r="1384" ht="12.75">
      <c r="E1384" s="3"/>
    </row>
    <row r="1385" ht="12.75">
      <c r="E1385" s="3"/>
    </row>
    <row r="1386" ht="12.75">
      <c r="E1386" s="3"/>
    </row>
    <row r="1387" ht="12.75">
      <c r="E1387" s="3"/>
    </row>
    <row r="1388" ht="12.75">
      <c r="E1388" s="3"/>
    </row>
    <row r="1389" ht="12.75">
      <c r="E1389" s="3"/>
    </row>
    <row r="1390" ht="12.75">
      <c r="E1390" s="3"/>
    </row>
    <row r="1391" ht="12.75">
      <c r="E1391" s="3"/>
    </row>
    <row r="1392" ht="12.75">
      <c r="E1392" s="3"/>
    </row>
    <row r="1393" ht="12.75">
      <c r="E1393" s="3"/>
    </row>
    <row r="1394" ht="12.75">
      <c r="E1394" s="3"/>
    </row>
    <row r="1395" ht="12.75">
      <c r="E1395" s="3"/>
    </row>
    <row r="1396" ht="12.75">
      <c r="E1396" s="3"/>
    </row>
    <row r="1397" ht="12.75">
      <c r="E1397" s="3"/>
    </row>
    <row r="1398" ht="12.75">
      <c r="E1398" s="3"/>
    </row>
    <row r="1399" ht="12.75">
      <c r="E1399" s="3"/>
    </row>
    <row r="1400" ht="12.75">
      <c r="E1400" s="3"/>
    </row>
    <row r="1401" ht="12.75">
      <c r="E1401" s="3"/>
    </row>
    <row r="1402" ht="12.75">
      <c r="E1402" s="3"/>
    </row>
    <row r="1403" ht="12.75">
      <c r="E1403" s="3"/>
    </row>
    <row r="1404" ht="12.75">
      <c r="E1404" s="3"/>
    </row>
    <row r="1405" ht="12.75">
      <c r="E1405" s="3"/>
    </row>
    <row r="1406" ht="12.75">
      <c r="E1406" s="3"/>
    </row>
    <row r="1407" ht="12.75">
      <c r="E1407" s="3"/>
    </row>
    <row r="1408" ht="12.75">
      <c r="E1408" s="3"/>
    </row>
    <row r="1409" ht="12.75">
      <c r="E1409" s="3"/>
    </row>
    <row r="1410" ht="12.75">
      <c r="E1410" s="3"/>
    </row>
    <row r="1411" ht="12.75">
      <c r="E1411" s="3"/>
    </row>
    <row r="1412" ht="12.75">
      <c r="E1412" s="3"/>
    </row>
    <row r="1413" ht="12.75">
      <c r="E1413" s="3"/>
    </row>
    <row r="1414" ht="12.75">
      <c r="E1414" s="3"/>
    </row>
    <row r="1415" ht="12.75">
      <c r="E1415" s="3"/>
    </row>
    <row r="1416" ht="12.75">
      <c r="E1416" s="3"/>
    </row>
    <row r="1417" ht="12.75">
      <c r="E1417" s="3"/>
    </row>
    <row r="1418" ht="12.75">
      <c r="E1418" s="3"/>
    </row>
    <row r="1419" ht="12.75">
      <c r="E1419" s="3"/>
    </row>
    <row r="1420" ht="12.75">
      <c r="E1420" s="3"/>
    </row>
    <row r="1421" ht="12.75">
      <c r="E1421" s="3"/>
    </row>
    <row r="1422" ht="12.75">
      <c r="E1422" s="3"/>
    </row>
    <row r="1423" ht="12.75">
      <c r="E1423" s="3"/>
    </row>
    <row r="1424" ht="12.75">
      <c r="E1424" s="3"/>
    </row>
    <row r="1425" ht="12.75">
      <c r="E1425" s="3"/>
    </row>
    <row r="1426" ht="12.75">
      <c r="E1426" s="3"/>
    </row>
    <row r="1427" ht="12.75">
      <c r="E1427" s="3"/>
    </row>
    <row r="1428" ht="12.75">
      <c r="E1428" s="3"/>
    </row>
    <row r="1429" ht="12.75">
      <c r="E1429" s="3"/>
    </row>
    <row r="1430" ht="12.75">
      <c r="E1430" s="3"/>
    </row>
    <row r="1431" ht="12.75">
      <c r="E1431" s="3"/>
    </row>
    <row r="1432" ht="12.75">
      <c r="E1432" s="3"/>
    </row>
    <row r="1433" ht="12.75">
      <c r="E1433" s="3"/>
    </row>
    <row r="1434" ht="12.75">
      <c r="E1434" s="3"/>
    </row>
    <row r="1435" ht="12.75">
      <c r="E1435" s="3"/>
    </row>
    <row r="1436" ht="12.75">
      <c r="E1436" s="3"/>
    </row>
    <row r="1437" ht="12.75">
      <c r="E1437" s="3"/>
    </row>
    <row r="1438" ht="12.75">
      <c r="E1438" s="3"/>
    </row>
    <row r="1439" ht="12.75">
      <c r="E1439" s="3"/>
    </row>
    <row r="1440" ht="12.75">
      <c r="E1440" s="3"/>
    </row>
    <row r="1441" ht="12.75">
      <c r="E1441" s="3"/>
    </row>
    <row r="1442" ht="12.75">
      <c r="E1442" s="3"/>
    </row>
    <row r="1443" ht="12.75">
      <c r="E1443" s="3"/>
    </row>
    <row r="1444" ht="12.75">
      <c r="E1444" s="3"/>
    </row>
    <row r="1445" ht="12.75">
      <c r="E1445" s="3"/>
    </row>
    <row r="1446" ht="12.75">
      <c r="E1446" s="3"/>
    </row>
    <row r="1447" ht="12.75">
      <c r="E1447" s="3"/>
    </row>
    <row r="1448" ht="12.75">
      <c r="E1448" s="3"/>
    </row>
    <row r="1449" ht="12.75">
      <c r="E1449" s="3"/>
    </row>
    <row r="1450" ht="12.75">
      <c r="E1450" s="3"/>
    </row>
    <row r="1451" ht="12.75">
      <c r="E1451" s="3"/>
    </row>
    <row r="1452" ht="12.75">
      <c r="E1452" s="3"/>
    </row>
    <row r="1453" ht="12.75">
      <c r="E1453" s="3"/>
    </row>
    <row r="1454" ht="12.75">
      <c r="E1454" s="3"/>
    </row>
    <row r="1455" ht="12.75">
      <c r="E1455" s="3"/>
    </row>
    <row r="1456" ht="12.75">
      <c r="E1456" s="3"/>
    </row>
    <row r="1457" ht="12.75">
      <c r="E1457" s="3"/>
    </row>
    <row r="1458" ht="12.75">
      <c r="E1458" s="3"/>
    </row>
    <row r="1459" ht="12.75">
      <c r="E1459" s="3"/>
    </row>
    <row r="1460" ht="12.75">
      <c r="E1460" s="3"/>
    </row>
    <row r="1461" ht="12.75">
      <c r="E1461" s="3"/>
    </row>
    <row r="1462" ht="12.75">
      <c r="E1462" s="3"/>
    </row>
    <row r="1463" ht="12.75">
      <c r="E1463" s="3"/>
    </row>
    <row r="1464" ht="12.75">
      <c r="E1464" s="3"/>
    </row>
    <row r="1465" ht="12.75">
      <c r="E1465" s="3"/>
    </row>
    <row r="1466" ht="12.75">
      <c r="E1466" s="3"/>
    </row>
    <row r="1467" ht="12.75">
      <c r="E1467" s="3"/>
    </row>
    <row r="1468" ht="12.75">
      <c r="E1468" s="3"/>
    </row>
    <row r="1469" ht="12.75">
      <c r="E1469" s="3"/>
    </row>
    <row r="1470" ht="12.75">
      <c r="E1470" s="3"/>
    </row>
    <row r="1471" ht="12.75">
      <c r="E1471" s="3"/>
    </row>
    <row r="1472" ht="12.75">
      <c r="E1472" s="3"/>
    </row>
    <row r="1473" ht="12.75">
      <c r="E1473" s="3"/>
    </row>
    <row r="1474" ht="12.75">
      <c r="E1474" s="3"/>
    </row>
    <row r="1475" ht="12.75">
      <c r="E1475" s="3"/>
    </row>
    <row r="1476" ht="12.75">
      <c r="E1476" s="3"/>
    </row>
    <row r="1477" ht="12.75">
      <c r="E1477" s="3"/>
    </row>
    <row r="1478" ht="12.75">
      <c r="E1478" s="3"/>
    </row>
    <row r="1479" ht="12.75">
      <c r="E1479" s="3"/>
    </row>
    <row r="1480" ht="12.75">
      <c r="E1480" s="3"/>
    </row>
    <row r="1481" ht="12.75">
      <c r="E1481" s="3"/>
    </row>
    <row r="1482" ht="12.75">
      <c r="E1482" s="3"/>
    </row>
    <row r="1483" ht="12.75">
      <c r="E1483" s="3"/>
    </row>
    <row r="1484" ht="12.75">
      <c r="E1484" s="3"/>
    </row>
    <row r="1485" ht="12.75">
      <c r="E1485" s="3"/>
    </row>
    <row r="1486" ht="12.75">
      <c r="E1486" s="3"/>
    </row>
    <row r="1487" ht="12.75">
      <c r="E1487" s="3"/>
    </row>
    <row r="1488" ht="12.75">
      <c r="E1488" s="3"/>
    </row>
    <row r="1489" ht="12.75">
      <c r="E1489" s="3"/>
    </row>
    <row r="1490" ht="12.75">
      <c r="E1490" s="3"/>
    </row>
    <row r="1491" ht="12.75">
      <c r="E1491" s="3"/>
    </row>
    <row r="1492" ht="12.75">
      <c r="E1492" s="3"/>
    </row>
    <row r="1493" ht="12.75">
      <c r="E1493" s="3"/>
    </row>
    <row r="1494" ht="12.75">
      <c r="E1494" s="3"/>
    </row>
    <row r="1495" ht="12.75">
      <c r="E1495" s="3"/>
    </row>
    <row r="1496" ht="12.75">
      <c r="E1496" s="3"/>
    </row>
    <row r="1497" ht="12.75">
      <c r="E1497" s="3"/>
    </row>
    <row r="1498" ht="12.75">
      <c r="E1498" s="3"/>
    </row>
    <row r="1499" ht="12.75">
      <c r="E1499" s="3"/>
    </row>
    <row r="1500" ht="12.75">
      <c r="E1500" s="3"/>
    </row>
    <row r="1501" ht="12.75">
      <c r="E1501" s="3"/>
    </row>
    <row r="1502" ht="12.75">
      <c r="E1502" s="3"/>
    </row>
    <row r="1503" ht="12.75">
      <c r="E1503" s="3"/>
    </row>
    <row r="1504" ht="12.75">
      <c r="E1504" s="3"/>
    </row>
    <row r="1505" ht="12.75">
      <c r="E1505" s="3"/>
    </row>
    <row r="1506" ht="12.75">
      <c r="E1506" s="3"/>
    </row>
    <row r="1507" ht="12.75">
      <c r="E1507" s="3"/>
    </row>
    <row r="1508" ht="12.75">
      <c r="E1508" s="3"/>
    </row>
    <row r="1509" ht="12.75">
      <c r="E1509" s="3"/>
    </row>
    <row r="1510" ht="12.75">
      <c r="E1510" s="3"/>
    </row>
    <row r="1511" ht="12.75">
      <c r="E1511" s="3"/>
    </row>
    <row r="1512" ht="12.75">
      <c r="E1512" s="3"/>
    </row>
    <row r="1513" ht="12.75">
      <c r="E1513" s="3"/>
    </row>
    <row r="1514" ht="12.75">
      <c r="E1514" s="3"/>
    </row>
    <row r="1515" ht="12.75">
      <c r="E1515" s="3"/>
    </row>
    <row r="1516" ht="12.75">
      <c r="E1516" s="3"/>
    </row>
    <row r="1517" ht="12.75">
      <c r="E1517" s="3"/>
    </row>
    <row r="1518" ht="12.75">
      <c r="E1518" s="3"/>
    </row>
    <row r="1519" ht="12.75">
      <c r="E1519" s="3"/>
    </row>
    <row r="1520" ht="12.75">
      <c r="E1520" s="3"/>
    </row>
    <row r="1521" ht="12.75">
      <c r="E1521" s="3"/>
    </row>
    <row r="1522" ht="12.75">
      <c r="E1522" s="3"/>
    </row>
    <row r="1523" ht="12.75">
      <c r="E1523" s="3"/>
    </row>
    <row r="1524" ht="12.75">
      <c r="E1524" s="3"/>
    </row>
    <row r="1525" ht="12.75">
      <c r="E1525" s="3"/>
    </row>
    <row r="1526" ht="12.75">
      <c r="E1526" s="3"/>
    </row>
    <row r="1527" ht="12.75">
      <c r="E1527" s="3"/>
    </row>
    <row r="1528" ht="12.75">
      <c r="E1528" s="3"/>
    </row>
    <row r="1529" ht="12.75">
      <c r="E1529" s="3"/>
    </row>
    <row r="1530" ht="12.75">
      <c r="E1530" s="3"/>
    </row>
    <row r="1531" ht="12.75">
      <c r="E1531" s="3"/>
    </row>
    <row r="1532" ht="12.75">
      <c r="E1532" s="3"/>
    </row>
    <row r="1533" ht="12.75">
      <c r="E1533" s="3"/>
    </row>
    <row r="1534" ht="12.75">
      <c r="E1534" s="3"/>
    </row>
    <row r="1535" ht="12.75">
      <c r="E1535" s="3"/>
    </row>
    <row r="1536" ht="12.75">
      <c r="E1536" s="3"/>
    </row>
    <row r="1537" ht="12.75">
      <c r="E1537" s="3"/>
    </row>
    <row r="1538" ht="12.75">
      <c r="E1538" s="3"/>
    </row>
    <row r="1539" ht="12.75">
      <c r="E1539" s="3"/>
    </row>
    <row r="1540" ht="12.75">
      <c r="E1540" s="3"/>
    </row>
    <row r="1541" ht="12.75">
      <c r="E1541" s="3"/>
    </row>
    <row r="1542" ht="12.75">
      <c r="E1542" s="3"/>
    </row>
    <row r="1543" ht="12.75">
      <c r="E1543" s="3"/>
    </row>
    <row r="1544" ht="12.75">
      <c r="E1544" s="3"/>
    </row>
    <row r="1545" ht="12.75">
      <c r="E1545" s="3"/>
    </row>
    <row r="1546" ht="12.75">
      <c r="E1546" s="3"/>
    </row>
    <row r="1547" ht="12.75">
      <c r="E1547" s="3"/>
    </row>
    <row r="1548" ht="12.75">
      <c r="E1548" s="3"/>
    </row>
    <row r="1549" ht="12.75">
      <c r="E1549" s="3"/>
    </row>
    <row r="1550" ht="12.75">
      <c r="E1550" s="3"/>
    </row>
    <row r="1551" ht="12.75">
      <c r="E1551" s="3"/>
    </row>
    <row r="1552" ht="12.75">
      <c r="E1552" s="3"/>
    </row>
    <row r="1553" ht="12.75">
      <c r="E1553" s="3"/>
    </row>
    <row r="1554" ht="12.75">
      <c r="E1554" s="3"/>
    </row>
    <row r="1555" ht="12.75">
      <c r="E1555" s="3"/>
    </row>
    <row r="1556" ht="12.75">
      <c r="E1556" s="3"/>
    </row>
    <row r="1557" ht="12.75">
      <c r="E1557" s="3"/>
    </row>
    <row r="1558" ht="12.75">
      <c r="E1558" s="3"/>
    </row>
    <row r="1559" ht="12.75">
      <c r="E1559" s="3"/>
    </row>
    <row r="1560" ht="12.75">
      <c r="E1560" s="3"/>
    </row>
    <row r="1561" ht="12.75">
      <c r="E1561" s="3"/>
    </row>
    <row r="1562" ht="12.75">
      <c r="E1562" s="3"/>
    </row>
    <row r="1563" ht="12.75">
      <c r="E1563" s="3"/>
    </row>
    <row r="1564" ht="12.75">
      <c r="E1564" s="3"/>
    </row>
    <row r="1565" ht="12.75">
      <c r="E1565" s="3"/>
    </row>
    <row r="1566" ht="12.75">
      <c r="E1566" s="3"/>
    </row>
    <row r="1567" ht="12.75">
      <c r="E1567" s="3"/>
    </row>
    <row r="1568" ht="12.75">
      <c r="E1568" s="3"/>
    </row>
    <row r="1569" ht="12.75">
      <c r="E1569" s="3"/>
    </row>
    <row r="1570" ht="12.75">
      <c r="E1570" s="3"/>
    </row>
    <row r="1571" ht="12.75">
      <c r="E1571" s="3"/>
    </row>
    <row r="1572" ht="12.75">
      <c r="E1572" s="3"/>
    </row>
    <row r="1573" ht="12.75">
      <c r="E1573" s="3"/>
    </row>
    <row r="1574" ht="12.75">
      <c r="E1574" s="3"/>
    </row>
    <row r="1575" ht="12.75">
      <c r="E1575" s="3"/>
    </row>
    <row r="1576" ht="12.75">
      <c r="E1576" s="3"/>
    </row>
    <row r="1577" ht="12.75">
      <c r="E1577" s="3"/>
    </row>
    <row r="1578" ht="12.75">
      <c r="E1578" s="3"/>
    </row>
    <row r="1579" ht="12.75">
      <c r="E1579" s="3"/>
    </row>
    <row r="1580" ht="12.75">
      <c r="E1580" s="3"/>
    </row>
    <row r="1581" ht="12.75">
      <c r="E1581" s="3"/>
    </row>
    <row r="1582" ht="12.75">
      <c r="E1582" s="3"/>
    </row>
    <row r="1583" ht="12.75">
      <c r="E1583" s="3"/>
    </row>
    <row r="1584" ht="12.75">
      <c r="E1584" s="3"/>
    </row>
    <row r="1585" ht="12.75">
      <c r="E1585" s="3"/>
    </row>
    <row r="1586" ht="12.75">
      <c r="E1586" s="3"/>
    </row>
    <row r="1587" ht="12.75">
      <c r="E1587" s="3"/>
    </row>
    <row r="1588" ht="12.75">
      <c r="E1588" s="3"/>
    </row>
    <row r="1589" ht="12.75">
      <c r="E1589" s="3"/>
    </row>
    <row r="1590" ht="12.75">
      <c r="E1590" s="3"/>
    </row>
    <row r="1591" ht="12.75">
      <c r="E1591" s="3"/>
    </row>
    <row r="1592" ht="12.75">
      <c r="E1592" s="3"/>
    </row>
    <row r="1593" ht="12.75">
      <c r="E1593" s="3"/>
    </row>
    <row r="1594" ht="12.75">
      <c r="E1594" s="3"/>
    </row>
    <row r="1595" ht="12.75">
      <c r="E1595" s="3"/>
    </row>
    <row r="1596" ht="12.75">
      <c r="E1596" s="3"/>
    </row>
    <row r="1597" ht="12.75">
      <c r="E1597" s="3"/>
    </row>
    <row r="1598" ht="12.75">
      <c r="E1598" s="3"/>
    </row>
    <row r="1599" ht="12.75">
      <c r="E1599" s="3"/>
    </row>
    <row r="1600" ht="12.75">
      <c r="E1600" s="3"/>
    </row>
    <row r="1601" ht="12.75">
      <c r="E1601" s="3"/>
    </row>
    <row r="1602" ht="12.75">
      <c r="E1602" s="3"/>
    </row>
    <row r="1603" ht="12.75">
      <c r="E1603" s="3"/>
    </row>
    <row r="1604" ht="12.75">
      <c r="E1604" s="3"/>
    </row>
    <row r="1605" ht="12.75">
      <c r="E1605" s="3"/>
    </row>
    <row r="1606" ht="12.75">
      <c r="E1606" s="3"/>
    </row>
    <row r="1607" ht="12.75">
      <c r="E1607" s="3"/>
    </row>
    <row r="1608" ht="12.75">
      <c r="E1608" s="3"/>
    </row>
    <row r="1609" ht="12.75">
      <c r="E1609" s="3"/>
    </row>
    <row r="1610" ht="12.75">
      <c r="E1610" s="3"/>
    </row>
    <row r="1611" ht="12.75">
      <c r="E1611" s="3"/>
    </row>
    <row r="1612" ht="12.75">
      <c r="E1612" s="3"/>
    </row>
    <row r="1613" ht="12.75">
      <c r="E1613" s="3"/>
    </row>
    <row r="1614" ht="12.75">
      <c r="E1614" s="3"/>
    </row>
    <row r="1615" ht="12.75">
      <c r="E1615" s="3"/>
    </row>
    <row r="1616" ht="12.75">
      <c r="E1616" s="3"/>
    </row>
    <row r="1617" ht="12.75">
      <c r="E1617" s="3"/>
    </row>
    <row r="1618" ht="12.75">
      <c r="E1618" s="3"/>
    </row>
    <row r="1619" ht="12.75">
      <c r="E1619" s="3"/>
    </row>
    <row r="1620" ht="12.75">
      <c r="E1620" s="3"/>
    </row>
    <row r="1621" ht="12.75">
      <c r="E1621" s="3"/>
    </row>
    <row r="1622" ht="12.75">
      <c r="E1622" s="3"/>
    </row>
    <row r="1623" ht="12.75">
      <c r="E1623" s="3"/>
    </row>
    <row r="1624" ht="12.75">
      <c r="E1624" s="3"/>
    </row>
    <row r="1625" ht="12.75">
      <c r="E1625" s="3"/>
    </row>
    <row r="1626" ht="12.75">
      <c r="E1626" s="3"/>
    </row>
    <row r="1627" ht="12.75">
      <c r="E1627" s="3"/>
    </row>
    <row r="1628" ht="12.75">
      <c r="E1628" s="3"/>
    </row>
    <row r="1629" ht="12.75">
      <c r="E1629" s="3"/>
    </row>
    <row r="1630" ht="12.75">
      <c r="E1630" s="3"/>
    </row>
    <row r="1631" ht="12.75">
      <c r="E1631" s="3"/>
    </row>
    <row r="1632" ht="12.75">
      <c r="E1632" s="3"/>
    </row>
    <row r="1633" ht="12.75">
      <c r="E1633" s="3"/>
    </row>
    <row r="1634" ht="12.75">
      <c r="E1634" s="3"/>
    </row>
    <row r="1635" ht="12.75">
      <c r="E1635" s="3"/>
    </row>
    <row r="1636" ht="12.75">
      <c r="E1636" s="3"/>
    </row>
    <row r="1637" ht="12.75">
      <c r="E1637" s="3"/>
    </row>
    <row r="1638" ht="12.75">
      <c r="E1638" s="3"/>
    </row>
    <row r="1639" ht="12.75">
      <c r="E1639" s="3"/>
    </row>
    <row r="1640" ht="12.75">
      <c r="E1640" s="3"/>
    </row>
    <row r="1641" ht="12.75">
      <c r="E1641" s="3"/>
    </row>
    <row r="1642" ht="12.75">
      <c r="E1642" s="3"/>
    </row>
    <row r="1643" ht="12.75">
      <c r="E1643" s="3"/>
    </row>
    <row r="1644" ht="12.75">
      <c r="E1644" s="3"/>
    </row>
    <row r="1645" ht="12.75">
      <c r="E1645" s="3"/>
    </row>
    <row r="1646" ht="12.75">
      <c r="E1646" s="3"/>
    </row>
    <row r="1647" ht="12.75">
      <c r="E1647" s="3"/>
    </row>
    <row r="1648" ht="12.75">
      <c r="E1648" s="3"/>
    </row>
    <row r="1649" ht="12.75">
      <c r="E1649" s="3"/>
    </row>
    <row r="1650" ht="12.75">
      <c r="E1650" s="3"/>
    </row>
    <row r="1651" ht="12.75">
      <c r="E1651" s="3"/>
    </row>
    <row r="1652" ht="12.75">
      <c r="E1652" s="3"/>
    </row>
    <row r="1653" ht="12.75">
      <c r="E1653" s="3"/>
    </row>
    <row r="1654" ht="12.75">
      <c r="E1654" s="3"/>
    </row>
    <row r="1655" ht="12.75">
      <c r="E1655" s="3"/>
    </row>
    <row r="1656" ht="12.75">
      <c r="E1656" s="3"/>
    </row>
    <row r="1657" ht="12.75">
      <c r="E1657" s="3"/>
    </row>
    <row r="1658" ht="12.75">
      <c r="E1658" s="3"/>
    </row>
    <row r="1659" ht="12.75">
      <c r="E1659" s="3"/>
    </row>
    <row r="1660" ht="12.75">
      <c r="E1660" s="3"/>
    </row>
    <row r="1661" ht="12.75">
      <c r="E1661" s="3"/>
    </row>
    <row r="1662" ht="12.75">
      <c r="E1662" s="3"/>
    </row>
    <row r="1663" ht="12.75">
      <c r="E1663" s="3"/>
    </row>
    <row r="1664" ht="12.75">
      <c r="E1664" s="3"/>
    </row>
    <row r="1665" ht="12.75">
      <c r="E1665" s="3"/>
    </row>
    <row r="1666" ht="12.75">
      <c r="E1666" s="3"/>
    </row>
    <row r="1667" ht="12.75">
      <c r="E1667" s="3"/>
    </row>
    <row r="1668" ht="12.75">
      <c r="E1668" s="3"/>
    </row>
    <row r="1669" ht="12.75">
      <c r="E1669" s="3"/>
    </row>
    <row r="1670" ht="12.75">
      <c r="E1670" s="3"/>
    </row>
    <row r="1671" ht="12.75">
      <c r="E1671" s="3"/>
    </row>
    <row r="1672" ht="12.75">
      <c r="E1672" s="3"/>
    </row>
    <row r="1673" ht="12.75">
      <c r="E1673" s="3"/>
    </row>
    <row r="1674" ht="12.75">
      <c r="E1674" s="3"/>
    </row>
    <row r="1675" ht="12.75">
      <c r="E1675" s="3"/>
    </row>
    <row r="1676" ht="12.75">
      <c r="E1676" s="3"/>
    </row>
    <row r="1677" ht="12.75">
      <c r="E1677" s="3"/>
    </row>
    <row r="1678" ht="12.75">
      <c r="E1678" s="3"/>
    </row>
    <row r="1679" ht="12.75">
      <c r="E1679" s="3"/>
    </row>
    <row r="1680" ht="12.75">
      <c r="E1680" s="3"/>
    </row>
    <row r="1681" ht="12.75">
      <c r="E1681" s="3"/>
    </row>
    <row r="1682" ht="12.75">
      <c r="E1682" s="3"/>
    </row>
    <row r="1683" ht="12.75">
      <c r="E1683" s="3"/>
    </row>
    <row r="1684" ht="12.75">
      <c r="E1684" s="3"/>
    </row>
    <row r="1685" ht="12.75">
      <c r="E1685" s="3"/>
    </row>
    <row r="1686" ht="12.75">
      <c r="E1686" s="3"/>
    </row>
    <row r="1687" ht="12.75">
      <c r="E1687" s="3"/>
    </row>
    <row r="1688" ht="12.75">
      <c r="E1688" s="3"/>
    </row>
    <row r="1689" ht="12.75">
      <c r="E1689" s="3"/>
    </row>
    <row r="1690" ht="12.75">
      <c r="E1690" s="3"/>
    </row>
    <row r="1691" ht="12.75">
      <c r="E1691" s="3"/>
    </row>
    <row r="1692" ht="12.75">
      <c r="E1692" s="3"/>
    </row>
    <row r="1693" ht="12.75">
      <c r="E1693" s="3"/>
    </row>
    <row r="1694" ht="12.75">
      <c r="E1694" s="3"/>
    </row>
    <row r="1695" ht="12.75">
      <c r="E1695" s="3"/>
    </row>
    <row r="1696" ht="12.75">
      <c r="E1696" s="3"/>
    </row>
    <row r="1697" ht="12.75">
      <c r="E1697" s="3"/>
    </row>
    <row r="1698" ht="12.75">
      <c r="E1698" s="3"/>
    </row>
    <row r="1699" ht="12.75">
      <c r="E1699" s="3"/>
    </row>
    <row r="1700" ht="12.75">
      <c r="E1700" s="3"/>
    </row>
    <row r="1701" ht="12.75">
      <c r="E1701" s="3"/>
    </row>
    <row r="1702" ht="12.75">
      <c r="E1702" s="3"/>
    </row>
    <row r="1703" ht="12.75">
      <c r="E1703" s="3"/>
    </row>
    <row r="1704" ht="12.75">
      <c r="E1704" s="3"/>
    </row>
    <row r="1705" ht="12.75">
      <c r="E1705" s="3"/>
    </row>
    <row r="1706" ht="12.75">
      <c r="E1706" s="3"/>
    </row>
    <row r="1707" ht="12.75">
      <c r="E1707" s="3"/>
    </row>
    <row r="1708" ht="12.75">
      <c r="E1708" s="3"/>
    </row>
    <row r="1709" ht="12.75">
      <c r="E1709" s="3"/>
    </row>
    <row r="1710" ht="12.75">
      <c r="E1710" s="3"/>
    </row>
    <row r="1711" ht="12.75">
      <c r="E1711" s="3"/>
    </row>
    <row r="1712" ht="12.75">
      <c r="E1712" s="3"/>
    </row>
    <row r="1713" ht="12.75">
      <c r="E1713" s="3"/>
    </row>
    <row r="1714" ht="12.75">
      <c r="E1714" s="3"/>
    </row>
    <row r="1715" ht="12.75">
      <c r="E1715" s="3"/>
    </row>
    <row r="1716" ht="12.75">
      <c r="E1716" s="3"/>
    </row>
    <row r="1717" ht="12.75">
      <c r="E1717" s="3"/>
    </row>
    <row r="1718" ht="12.75">
      <c r="E1718" s="3"/>
    </row>
    <row r="1719" ht="12.75">
      <c r="E1719" s="3"/>
    </row>
    <row r="1720" ht="12.75">
      <c r="E1720" s="3"/>
    </row>
    <row r="1721" ht="12.75">
      <c r="E1721" s="3"/>
    </row>
    <row r="1722" ht="12.75">
      <c r="E1722" s="3"/>
    </row>
    <row r="1723" ht="12.75">
      <c r="E1723" s="3"/>
    </row>
    <row r="1724" ht="12.75">
      <c r="E1724" s="3"/>
    </row>
    <row r="1725" ht="12.75">
      <c r="E1725" s="3"/>
    </row>
    <row r="1726" ht="12.75">
      <c r="E1726" s="3"/>
    </row>
    <row r="1727" ht="12.75">
      <c r="E1727" s="3"/>
    </row>
    <row r="1728" ht="12.75">
      <c r="E1728" s="3"/>
    </row>
    <row r="1729" ht="12.75">
      <c r="E1729" s="3"/>
    </row>
    <row r="1730" ht="12.75">
      <c r="E1730" s="3"/>
    </row>
    <row r="1731" ht="12.75">
      <c r="E1731" s="3"/>
    </row>
    <row r="1732" ht="12.75">
      <c r="E1732" s="3"/>
    </row>
    <row r="1733" ht="12.75">
      <c r="E1733" s="3"/>
    </row>
    <row r="1734" ht="12.75">
      <c r="E1734" s="3"/>
    </row>
    <row r="1735" ht="12.75">
      <c r="E1735" s="3"/>
    </row>
    <row r="1736" ht="12.75">
      <c r="E1736" s="3"/>
    </row>
    <row r="1737" ht="12.75">
      <c r="E1737" s="3"/>
    </row>
    <row r="1738" ht="12.75">
      <c r="E1738" s="3"/>
    </row>
    <row r="1739" ht="12.75">
      <c r="E1739" s="3"/>
    </row>
    <row r="1740" ht="12.75">
      <c r="E1740" s="3"/>
    </row>
    <row r="1741" ht="12.75">
      <c r="E1741" s="3"/>
    </row>
  </sheetData>
  <mergeCells count="19">
    <mergeCell ref="A2:E2"/>
    <mergeCell ref="A105:B105"/>
    <mergeCell ref="A92:B92"/>
    <mergeCell ref="A5:B5"/>
    <mergeCell ref="A36:B36"/>
    <mergeCell ref="C3:D3"/>
    <mergeCell ref="E3:F3"/>
    <mergeCell ref="B3:B4"/>
    <mergeCell ref="A3:A4"/>
    <mergeCell ref="A215:B215"/>
    <mergeCell ref="A38:B38"/>
    <mergeCell ref="A213:B213"/>
    <mergeCell ref="A181:B181"/>
    <mergeCell ref="A207:B207"/>
    <mergeCell ref="A210:B210"/>
    <mergeCell ref="A198:B198"/>
    <mergeCell ref="A201:B201"/>
    <mergeCell ref="A205:B205"/>
    <mergeCell ref="A107:B107"/>
  </mergeCells>
  <printOptions/>
  <pageMargins left="0.5905511811023623" right="0.4724409448818898" top="0.6299212598425197" bottom="0.6692913385826772" header="0.2362204724409449" footer="0.275590551181102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Gdynia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Sakowicz</dc:creator>
  <cp:keywords/>
  <dc:description/>
  <cp:lastModifiedBy>kbaza</cp:lastModifiedBy>
  <cp:lastPrinted>2013-08-13T12:06:05Z</cp:lastPrinted>
  <dcterms:created xsi:type="dcterms:W3CDTF">1999-08-30T09:59:47Z</dcterms:created>
  <dcterms:modified xsi:type="dcterms:W3CDTF">2013-08-13T12:09:46Z</dcterms:modified>
  <cp:category/>
  <cp:version/>
  <cp:contentType/>
  <cp:contentStatus/>
</cp:coreProperties>
</file>