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8"/>
  </bookViews>
  <sheets>
    <sheet name="strona tytułowa" sheetId="1" r:id="rId1"/>
    <sheet name="Teatr Miejski" sheetId="2" r:id="rId2"/>
    <sheet name="Centrum Kultury" sheetId="3" r:id="rId3"/>
    <sheet name="Centrum Nauki Experyment" sheetId="4" r:id="rId4"/>
    <sheet name="Biblioteka" sheetId="5" r:id="rId5"/>
    <sheet name="Muzeum Miasta Gdyni" sheetId="6" r:id="rId6"/>
    <sheet name="Muzeum Emigracji" sheetId="7" r:id="rId7"/>
    <sheet name="OPITU" sheetId="8" r:id="rId8"/>
    <sheet name="Pogotowie" sheetId="9" r:id="rId9"/>
  </sheets>
  <definedNames>
    <definedName name="_xlnm.Print_Titles" localSheetId="4">'Biblioteka'!$2:$3</definedName>
    <definedName name="_xlnm.Print_Titles" localSheetId="2">'Centrum Kultury'!$2:$3</definedName>
    <definedName name="_xlnm.Print_Titles" localSheetId="3">'Centrum Nauki Experyment'!$2:$3</definedName>
    <definedName name="_xlnm.Print_Titles" localSheetId="6">'Muzeum Emigracji'!$2:$3</definedName>
    <definedName name="_xlnm.Print_Titles" localSheetId="5">'Muzeum Miasta Gdyni'!$2:$3</definedName>
    <definedName name="_xlnm.Print_Titles" localSheetId="1">'Teatr Miejski'!$2:$3</definedName>
  </definedNames>
  <calcPr fullCalcOnLoad="1"/>
</workbook>
</file>

<file path=xl/sharedStrings.xml><?xml version="1.0" encoding="utf-8"?>
<sst xmlns="http://schemas.openxmlformats.org/spreadsheetml/2006/main" count="499" uniqueCount="159">
  <si>
    <t>Należności</t>
  </si>
  <si>
    <t>OGÓŁEM</t>
  </si>
  <si>
    <t>Wyszczególnienie</t>
  </si>
  <si>
    <t>I</t>
  </si>
  <si>
    <t>Przychody ogółem, w tym:</t>
  </si>
  <si>
    <t>dotacja podmiotowa</t>
  </si>
  <si>
    <t>II</t>
  </si>
  <si>
    <t>Wynagrodzenia, w tym:</t>
  </si>
  <si>
    <t>osobowe</t>
  </si>
  <si>
    <t>Składki na ubezpieczenia społeczne i Fundusz Pracy</t>
  </si>
  <si>
    <t>Amortyzacja</t>
  </si>
  <si>
    <t>III</t>
  </si>
  <si>
    <t>Średnioroczna liczba zatrudnionych (w przeliczeniu na pełne etaty)</t>
  </si>
  <si>
    <t>V</t>
  </si>
  <si>
    <t>Inne informacje</t>
  </si>
  <si>
    <t>lp</t>
  </si>
  <si>
    <t>ZFŚS</t>
  </si>
  <si>
    <t>WYSZCZEGÓLNIENIE</t>
  </si>
  <si>
    <t>w tym wymagalne</t>
  </si>
  <si>
    <t>Finansowane z przychodów własnych jednostki</t>
  </si>
  <si>
    <t>honoraria</t>
  </si>
  <si>
    <t>Przchody ze sprzedaży usług, w tym:</t>
  </si>
  <si>
    <t>Narodowego Funduszu Zdrowia</t>
  </si>
  <si>
    <t>Dotacje, w tym:</t>
  </si>
  <si>
    <t>Gminny Program Rozwiązywania Problemów Alkoholowych</t>
  </si>
  <si>
    <t>Zwalczanie narkomanii</t>
  </si>
  <si>
    <t>Pozostałe przychody operacyjne</t>
  </si>
  <si>
    <t>Przychody finansowe</t>
  </si>
  <si>
    <t>Koszty ogółem, w tym:</t>
  </si>
  <si>
    <t>Zużycie materiałów i energii</t>
  </si>
  <si>
    <t>Usługi obce</t>
  </si>
  <si>
    <t>Podatki i opłaty</t>
  </si>
  <si>
    <t>umowy zlecenia, umowy o dzieło</t>
  </si>
  <si>
    <t>Ubezpieczenia społeczne i inne świadczenia na rzecz pracowników</t>
  </si>
  <si>
    <t>Pozostałe koszty</t>
  </si>
  <si>
    <t>Wynik Finansowy</t>
  </si>
  <si>
    <t>Zobowiązania</t>
  </si>
  <si>
    <t>umowy zlecenia</t>
  </si>
  <si>
    <t>Koszty finansowe</t>
  </si>
  <si>
    <t>Pozostałe koszty operacyjne</t>
  </si>
  <si>
    <t>w tym kontrakty medyczne</t>
  </si>
  <si>
    <t>składki na ubezpieczenia społeczne i Fundusz Pracy</t>
  </si>
  <si>
    <t>IV</t>
  </si>
  <si>
    <t>Informacja o wykonaniu planu finansowego Centrum Kultury</t>
  </si>
  <si>
    <t>Informacja o wykonaniu planu finansowego Teatru Miejskiego                                     im. Witolda Gombrowicza</t>
  </si>
  <si>
    <t>Informacja o wykonaniu planu finansowego Miejskiej Biblioteki Publicznej</t>
  </si>
  <si>
    <t>Informacja o wykonaniu planu finansowego Muzeum Miasta Gdyni</t>
  </si>
  <si>
    <t>Informacja o wykonaniu planu finansowego Miejskiej Stacji Pogotowia Ratunkowego</t>
  </si>
  <si>
    <t>Przychody ze sprzedaży usług własnych</t>
  </si>
  <si>
    <t>Pozostałe przychody</t>
  </si>
  <si>
    <t>Informacja o wykonaniu planu finansowego Muzeum Emigracji</t>
  </si>
  <si>
    <t>Pozostałe przychody ze sprzedaży usług medycznych</t>
  </si>
  <si>
    <t>Informacja o wykonaniu planu finansowego Centrum Nauki EXPERYMENT</t>
  </si>
  <si>
    <t xml:space="preserve">Informacja o wykonaniu planu finansowego Ośrodka Profilaktyki i Terapii Uzależnień </t>
  </si>
  <si>
    <t>VI</t>
  </si>
  <si>
    <t>Inwestycje i zakupy inwestycyjne</t>
  </si>
  <si>
    <t>Podatek dochodowy</t>
  </si>
  <si>
    <t>Przychody ogółem</t>
  </si>
  <si>
    <t>Dotacje z budżetu miasta</t>
  </si>
  <si>
    <t xml:space="preserve">z tego: </t>
  </si>
  <si>
    <t>dotacja celowa na zadania bieżące</t>
  </si>
  <si>
    <t>dotacja na zadania Rad Dzielnic</t>
  </si>
  <si>
    <t>Dotacje z innych źródeł</t>
  </si>
  <si>
    <t>MKDiN</t>
  </si>
  <si>
    <t>inne źródła (wymienić)</t>
  </si>
  <si>
    <t xml:space="preserve">Pozostałe przychody </t>
  </si>
  <si>
    <t>Koszty działalności ogółem, z tego:</t>
  </si>
  <si>
    <t>Wynagrodzenia</t>
  </si>
  <si>
    <t>Zakup materiałów i usług</t>
  </si>
  <si>
    <t>w tym: remonty</t>
  </si>
  <si>
    <t>5.</t>
  </si>
  <si>
    <t>w tym: odsetki od zobowiązań</t>
  </si>
  <si>
    <t xml:space="preserve">Amortyzacja, </t>
  </si>
  <si>
    <t xml:space="preserve">w tym: amortyzacja wyposażenia i śr.trwałych odpisywanych jednorozowo w koszty </t>
  </si>
  <si>
    <t xml:space="preserve">Pozostałe koszty </t>
  </si>
  <si>
    <t xml:space="preserve">Wynik finansowy </t>
  </si>
  <si>
    <t xml:space="preserve">Wynik finansowy netto </t>
  </si>
  <si>
    <t xml:space="preserve">Finansowane z dotacji z budżetu miasta </t>
  </si>
  <si>
    <t>Finansoane z dotacji M.K.iD.N</t>
  </si>
  <si>
    <t>VII</t>
  </si>
  <si>
    <t>Wartość zakupionych muzealiów</t>
  </si>
  <si>
    <t>VIII</t>
  </si>
  <si>
    <t>IX</t>
  </si>
  <si>
    <t xml:space="preserve">Środki pienięże </t>
  </si>
  <si>
    <t xml:space="preserve">Stan środków pieniężnych na początek roku </t>
  </si>
  <si>
    <t>Stan środków pieniężnych na koniec roku</t>
  </si>
  <si>
    <t>X</t>
  </si>
  <si>
    <t xml:space="preserve">Należności </t>
  </si>
  <si>
    <t xml:space="preserve">Stan należności na początek roku </t>
  </si>
  <si>
    <t xml:space="preserve">   -     w tym: wymagalne </t>
  </si>
  <si>
    <t>Stan należności na koniec roku</t>
  </si>
  <si>
    <t xml:space="preserve">   -    w tym: wymagalne</t>
  </si>
  <si>
    <t>XI</t>
  </si>
  <si>
    <t xml:space="preserve">Zobowiązania </t>
  </si>
  <si>
    <t>Stan zobowiązań na początek roku</t>
  </si>
  <si>
    <t xml:space="preserve">Stan zobowiązan na koniec roku </t>
  </si>
  <si>
    <t>XII</t>
  </si>
  <si>
    <t>I.</t>
  </si>
  <si>
    <t>1.</t>
  </si>
  <si>
    <t>Dotacja z budżetu miasta w tym:</t>
  </si>
  <si>
    <t xml:space="preserve"> * Dotacja podmiotowa bieżąca</t>
  </si>
  <si>
    <t xml:space="preserve"> * Zadania Rad Dzielnic</t>
  </si>
  <si>
    <t>2.</t>
  </si>
  <si>
    <t>Dotacje z innych źródeł w tym:</t>
  </si>
  <si>
    <t xml:space="preserve"> * Dotacja z Fundacji Orange</t>
  </si>
  <si>
    <t xml:space="preserve"> * Dotacja z Biblioteki Narodowej</t>
  </si>
  <si>
    <t>3.</t>
  </si>
  <si>
    <t>Przychody ze sprzedaży usług</t>
  </si>
  <si>
    <t>4.</t>
  </si>
  <si>
    <t>II.</t>
  </si>
  <si>
    <t>Koszty ogółem</t>
  </si>
  <si>
    <t>Wynagrodzenia w tym:</t>
  </si>
  <si>
    <t xml:space="preserve"> * osobowe</t>
  </si>
  <si>
    <t xml:space="preserve"> * umowy o dzieło - umowy z Kapitułą NLG</t>
  </si>
  <si>
    <t xml:space="preserve"> * umowy o dzieło, zlecenia pozostałe</t>
  </si>
  <si>
    <t xml:space="preserve">  * składki ZUS</t>
  </si>
  <si>
    <t xml:space="preserve">  * ZFŚS </t>
  </si>
  <si>
    <t xml:space="preserve">  * pozostałe</t>
  </si>
  <si>
    <t>Materiały i usługi w tym:</t>
  </si>
  <si>
    <t xml:space="preserve"> - remonty</t>
  </si>
  <si>
    <t>Amortyzacja w tym:</t>
  </si>
  <si>
    <t xml:space="preserve"> * Amortyzacja zbiorów bibliotecznych</t>
  </si>
  <si>
    <t xml:space="preserve"> * Amortyzacja środków trwałych i WNIP</t>
  </si>
  <si>
    <t>Wynik finansowy netto</t>
  </si>
  <si>
    <t>Wydatki inwestycyjne z dotacji celowej UM Gdyni</t>
  </si>
  <si>
    <t>Wydatki inwestycyjne z przychodów własnych</t>
  </si>
  <si>
    <t xml:space="preserve">Średnioroczna liczba zatrudnionych </t>
  </si>
  <si>
    <t>Środki pieniężne</t>
  </si>
  <si>
    <t>Stan środków pieniężnych na początek roku</t>
  </si>
  <si>
    <t>Stan należności na początek roku</t>
  </si>
  <si>
    <t xml:space="preserve"> - w tym wymagalne</t>
  </si>
  <si>
    <t>Stan zobowiązań na koniec roku</t>
  </si>
  <si>
    <t>Zmiana stanu produktów</t>
  </si>
  <si>
    <t>FRPHazardowych</t>
  </si>
  <si>
    <t>Ubezpieczenia społeczne i inne świadczenia na rzecz pracowników, w tym</t>
  </si>
  <si>
    <t xml:space="preserve">1a.realizacja wystawy stałej </t>
  </si>
  <si>
    <t>Inne informacje (imprezy kulturalne)</t>
  </si>
  <si>
    <t>% wykonania (kol.4:3)</t>
  </si>
  <si>
    <t xml:space="preserve">wykonanie za 12 miesięcy              w zł            </t>
  </si>
  <si>
    <t xml:space="preserve">wykonanie            za 12 miesięcy                                w zł            </t>
  </si>
  <si>
    <t>SPRAWOZDANIA, O KTÓRYCH MOWA W ART. 265 PKT 2 USTAWY O FINANSACH PUBLICZNYCH ZA 2015 ROK</t>
  </si>
  <si>
    <r>
      <t xml:space="preserve">plan po zmianach wg stanu na </t>
    </r>
    <r>
      <rPr>
        <b/>
        <sz val="10"/>
        <rFont val="Times New Roman"/>
        <family val="1"/>
      </rPr>
      <t xml:space="preserve">31.12.2015r.                w zł     </t>
    </r>
  </si>
  <si>
    <t xml:space="preserve">plan po zmianach wg stanu na 31.12.2015r.w zł  </t>
  </si>
  <si>
    <t>STAN NALEŻNOŚCI I ZOBOWIĄZAŃ NA DZIEŃ 31.12.2015r.</t>
  </si>
  <si>
    <t xml:space="preserve">inne źródła </t>
  </si>
  <si>
    <t>Ubezpieczenia społeczne i innewiadczenia na rzecz pracowników w tym:</t>
  </si>
  <si>
    <t>inne źródła: Urząd Marszałkowski</t>
  </si>
  <si>
    <t>inne źródła: Projekt HYPATIA program Horyzont 2020</t>
  </si>
  <si>
    <t xml:space="preserve"> Nagroda Literacka Gdynia</t>
  </si>
  <si>
    <t>Koszty finansowe, w tym:</t>
  </si>
  <si>
    <t>6.</t>
  </si>
  <si>
    <t>odsetki od zobowiązań</t>
  </si>
  <si>
    <t>inne źródła: Muzeum Historii Polski, FRSE</t>
  </si>
  <si>
    <t>Finansowane z innych źródeł (MKiDN)</t>
  </si>
  <si>
    <t>1b.zakup serwera</t>
  </si>
  <si>
    <t>Stan na 31.12.2015r.</t>
  </si>
  <si>
    <t xml:space="preserve">wykonanie za 12 miesięcy                 w zł            </t>
  </si>
  <si>
    <t xml:space="preserve">wykonanie za 12 miesięcy               w zł            </t>
  </si>
  <si>
    <t xml:space="preserve">wykonanie za 12 miesięcy                w zł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</si>
</sst>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.0"/>
    <numFmt numFmtId="169" formatCode="[$€-2]\ #,##0.00_);[Red]\([$€-2]\ #,##0.00\)"/>
  </numFmts>
  <fonts count="16">
    <font>
      <sz val="10"/>
      <name val="Arial CE"/>
      <family val="0"/>
    </font>
    <font>
      <b/>
      <sz val="11"/>
      <name val="Times New Roman"/>
      <family val="1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sz val="12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67" fontId="0" fillId="0" borderId="1" xfId="19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167" fontId="4" fillId="0" borderId="1" xfId="19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167" fontId="0" fillId="0" borderId="2" xfId="19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vertical="center"/>
    </xf>
    <xf numFmtId="167" fontId="2" fillId="0" borderId="1" xfId="19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justify"/>
    </xf>
    <xf numFmtId="3" fontId="6" fillId="0" borderId="0" xfId="0" applyNumberFormat="1" applyFont="1" applyAlignment="1">
      <alignment/>
    </xf>
    <xf numFmtId="3" fontId="2" fillId="0" borderId="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7" fontId="4" fillId="0" borderId="1" xfId="19" applyNumberFormat="1" applyFont="1" applyBorder="1" applyAlignment="1">
      <alignment/>
    </xf>
    <xf numFmtId="0" fontId="6" fillId="0" borderId="1" xfId="0" applyFont="1" applyBorder="1" applyAlignment="1">
      <alignment wrapText="1"/>
    </xf>
    <xf numFmtId="167" fontId="6" fillId="0" borderId="1" xfId="19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7" fontId="0" fillId="0" borderId="0" xfId="19" applyNumberFormat="1" applyFont="1" applyBorder="1" applyAlignment="1">
      <alignment/>
    </xf>
    <xf numFmtId="0" fontId="0" fillId="0" borderId="1" xfId="0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68" fontId="2" fillId="0" borderId="2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168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7" fontId="0" fillId="0" borderId="1" xfId="19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wrapText="1"/>
    </xf>
    <xf numFmtId="167" fontId="6" fillId="0" borderId="1" xfId="19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167" fontId="0" fillId="0" borderId="1" xfId="19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2" fillId="0" borderId="2" xfId="0" applyNumberFormat="1" applyFont="1" applyFill="1" applyBorder="1" applyAlignment="1">
      <alignment/>
    </xf>
    <xf numFmtId="167" fontId="0" fillId="0" borderId="2" xfId="19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3" fontId="2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1" xfId="0" applyFont="1" applyFill="1" applyBorder="1" applyAlignment="1">
      <alignment wrapText="1"/>
    </xf>
    <xf numFmtId="0" fontId="14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2">
      <selection activeCell="A18" sqref="A18"/>
    </sheetView>
  </sheetViews>
  <sheetFormatPr defaultColWidth="9.00390625" defaultRowHeight="12.75"/>
  <cols>
    <col min="9" max="9" width="14.75390625" style="0" customWidth="1"/>
  </cols>
  <sheetData>
    <row r="2" spans="7:9" s="25" customFormat="1" ht="12.75">
      <c r="G2" s="44"/>
      <c r="H2" s="44"/>
      <c r="I2" s="150"/>
    </row>
    <row r="5" ht="12.75">
      <c r="G5" s="51"/>
    </row>
    <row r="17" spans="1:9" ht="86.25" customHeight="1">
      <c r="A17" s="152" t="s">
        <v>140</v>
      </c>
      <c r="B17" s="152"/>
      <c r="C17" s="152"/>
      <c r="D17" s="152"/>
      <c r="E17" s="152"/>
      <c r="F17" s="152"/>
      <c r="G17" s="152"/>
      <c r="H17" s="152"/>
      <c r="I17" s="152"/>
    </row>
    <row r="18" spans="1:9" ht="30.75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30.75">
      <c r="A19" s="50"/>
      <c r="B19" s="50"/>
      <c r="C19" s="50"/>
      <c r="D19" s="50"/>
      <c r="E19" s="50"/>
      <c r="F19" s="50"/>
      <c r="G19" s="50"/>
      <c r="H19" s="50"/>
      <c r="I19" s="50"/>
    </row>
    <row r="20" spans="1:9" ht="30.75">
      <c r="A20" s="50"/>
      <c r="B20" s="50"/>
      <c r="C20" s="50"/>
      <c r="D20" s="50"/>
      <c r="E20" s="50"/>
      <c r="F20" s="50"/>
      <c r="G20" s="50"/>
      <c r="H20" s="50"/>
      <c r="I20" s="50"/>
    </row>
    <row r="21" ht="15.75">
      <c r="A21" s="49"/>
    </row>
    <row r="22" ht="15.75">
      <c r="A22" s="49"/>
    </row>
    <row r="23" ht="15.75">
      <c r="A23" s="49"/>
    </row>
  </sheetData>
  <mergeCells count="1">
    <mergeCell ref="A17:I17"/>
  </mergeCells>
  <printOptions/>
  <pageMargins left="0.87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E54"/>
  <sheetViews>
    <sheetView workbookViewId="0" topLeftCell="A25">
      <selection activeCell="E12" sqref="E12:E13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37.5" customHeight="1">
      <c r="A1" s="153" t="s">
        <v>44</v>
      </c>
      <c r="B1" s="153"/>
      <c r="C1" s="153"/>
      <c r="D1" s="153"/>
      <c r="E1" s="153"/>
    </row>
    <row r="2" spans="1:5" ht="68.25" customHeight="1">
      <c r="A2" s="72" t="s">
        <v>15</v>
      </c>
      <c r="B2" s="73" t="s">
        <v>2</v>
      </c>
      <c r="C2" s="74" t="s">
        <v>141</v>
      </c>
      <c r="D2" s="74" t="s">
        <v>138</v>
      </c>
      <c r="E2" s="81" t="s">
        <v>137</v>
      </c>
    </row>
    <row r="3" spans="1:5" s="24" customFormat="1" ht="12" customHeight="1">
      <c r="A3" s="22">
        <v>1</v>
      </c>
      <c r="B3" s="23">
        <v>2</v>
      </c>
      <c r="C3" s="23">
        <v>3</v>
      </c>
      <c r="D3" s="23">
        <v>4</v>
      </c>
      <c r="E3" s="22">
        <v>5</v>
      </c>
    </row>
    <row r="4" spans="1:5" ht="16.5" customHeight="1">
      <c r="A4" s="4" t="s">
        <v>3</v>
      </c>
      <c r="B4" s="5" t="s">
        <v>57</v>
      </c>
      <c r="C4" s="26">
        <f>C5+C10+C14+C15+C16</f>
        <v>6950188</v>
      </c>
      <c r="D4" s="26">
        <f>D5+D10+D14+D15+D16</f>
        <v>6933220</v>
      </c>
      <c r="E4" s="7">
        <f aca="true" t="shared" si="0" ref="E4:E40">D4/C4</f>
        <v>0.9975586271910918</v>
      </c>
    </row>
    <row r="5" spans="1:5" ht="18" customHeight="1">
      <c r="A5" s="3">
        <v>1</v>
      </c>
      <c r="B5" s="37" t="s">
        <v>58</v>
      </c>
      <c r="C5" s="8">
        <f>SUM(C7:C9)</f>
        <v>5550188</v>
      </c>
      <c r="D5" s="8">
        <f>SUM(D7:D9)</f>
        <v>5550188</v>
      </c>
      <c r="E5" s="7">
        <f t="shared" si="0"/>
        <v>1</v>
      </c>
    </row>
    <row r="6" spans="1:5" ht="15" customHeight="1">
      <c r="A6" s="3"/>
      <c r="B6" s="42" t="s">
        <v>59</v>
      </c>
      <c r="C6" s="8"/>
      <c r="D6" s="8"/>
      <c r="E6" s="7"/>
    </row>
    <row r="7" spans="1:5" ht="18" customHeight="1">
      <c r="A7" s="3"/>
      <c r="B7" s="42" t="s">
        <v>5</v>
      </c>
      <c r="C7" s="8">
        <v>4535928</v>
      </c>
      <c r="D7" s="8">
        <v>4535928</v>
      </c>
      <c r="E7" s="7">
        <f t="shared" si="0"/>
        <v>1</v>
      </c>
    </row>
    <row r="8" spans="1:5" ht="18" customHeight="1">
      <c r="A8" s="3"/>
      <c r="B8" s="42" t="s">
        <v>60</v>
      </c>
      <c r="C8" s="8">
        <v>1014260</v>
      </c>
      <c r="D8" s="8">
        <v>1014260</v>
      </c>
      <c r="E8" s="7">
        <f t="shared" si="0"/>
        <v>1</v>
      </c>
    </row>
    <row r="9" spans="1:5" ht="18" customHeight="1">
      <c r="A9" s="3"/>
      <c r="B9" s="42" t="s">
        <v>61</v>
      </c>
      <c r="C9" s="8"/>
      <c r="D9" s="8"/>
      <c r="E9" s="7"/>
    </row>
    <row r="10" spans="1:5" ht="18" customHeight="1">
      <c r="A10" s="3">
        <v>2</v>
      </c>
      <c r="B10" s="37" t="s">
        <v>62</v>
      </c>
      <c r="C10" s="8">
        <f>C12+C13</f>
        <v>109000</v>
      </c>
      <c r="D10" s="8">
        <f>D12+D13</f>
        <v>109000</v>
      </c>
      <c r="E10" s="7">
        <f t="shared" si="0"/>
        <v>1</v>
      </c>
    </row>
    <row r="11" spans="1:5" s="11" customFormat="1" ht="15.75" customHeight="1">
      <c r="A11" s="3"/>
      <c r="B11" s="42" t="s">
        <v>59</v>
      </c>
      <c r="C11" s="8"/>
      <c r="D11" s="8"/>
      <c r="E11" s="7"/>
    </row>
    <row r="12" spans="1:5" s="11" customFormat="1" ht="15" customHeight="1">
      <c r="A12" s="3"/>
      <c r="B12" s="42" t="s">
        <v>63</v>
      </c>
      <c r="C12" s="8">
        <v>104000</v>
      </c>
      <c r="D12" s="8">
        <v>104000</v>
      </c>
      <c r="E12" s="7">
        <f t="shared" si="0"/>
        <v>1</v>
      </c>
    </row>
    <row r="13" spans="1:5" s="2" customFormat="1" ht="18" customHeight="1">
      <c r="A13" s="3"/>
      <c r="B13" s="42" t="s">
        <v>146</v>
      </c>
      <c r="C13" s="8">
        <v>5000</v>
      </c>
      <c r="D13" s="8">
        <v>5000</v>
      </c>
      <c r="E13" s="7">
        <f t="shared" si="0"/>
        <v>1</v>
      </c>
    </row>
    <row r="14" spans="1:5" s="14" customFormat="1" ht="18" customHeight="1">
      <c r="A14" s="3">
        <v>3</v>
      </c>
      <c r="B14" s="37" t="s">
        <v>48</v>
      </c>
      <c r="C14" s="8">
        <v>1200000</v>
      </c>
      <c r="D14" s="8">
        <v>1184456</v>
      </c>
      <c r="E14" s="7">
        <f t="shared" si="0"/>
        <v>0.9870466666666666</v>
      </c>
    </row>
    <row r="15" spans="1:5" s="2" customFormat="1" ht="16.5" customHeight="1">
      <c r="A15" s="3">
        <v>4</v>
      </c>
      <c r="B15" s="37" t="s">
        <v>27</v>
      </c>
      <c r="C15" s="8">
        <v>6000</v>
      </c>
      <c r="D15" s="8">
        <v>4846</v>
      </c>
      <c r="E15" s="7">
        <f t="shared" si="0"/>
        <v>0.8076666666666666</v>
      </c>
    </row>
    <row r="16" spans="1:5" s="18" customFormat="1" ht="15" customHeight="1">
      <c r="A16" s="3">
        <v>5</v>
      </c>
      <c r="B16" s="37" t="s">
        <v>65</v>
      </c>
      <c r="C16" s="8">
        <v>85000</v>
      </c>
      <c r="D16" s="8">
        <v>84730</v>
      </c>
      <c r="E16" s="7">
        <f t="shared" si="0"/>
        <v>0.9968235294117647</v>
      </c>
    </row>
    <row r="17" spans="1:5" s="2" customFormat="1" ht="18" customHeight="1">
      <c r="A17" s="4" t="s">
        <v>6</v>
      </c>
      <c r="B17" s="5" t="s">
        <v>66</v>
      </c>
      <c r="C17" s="26">
        <f>C18+C23+C24+C25+C27+C29+C31</f>
        <v>7080188</v>
      </c>
      <c r="D17" s="26">
        <f>D18+D23+D24+D25+D27+D29+D31</f>
        <v>7417623</v>
      </c>
      <c r="E17" s="7">
        <f t="shared" si="0"/>
        <v>1.0476590452117938</v>
      </c>
    </row>
    <row r="18" spans="1:5" s="11" customFormat="1" ht="18" customHeight="1">
      <c r="A18" s="3">
        <v>1</v>
      </c>
      <c r="B18" s="75" t="s">
        <v>67</v>
      </c>
      <c r="C18" s="8">
        <f>SUM(C20:C22)</f>
        <v>3950000</v>
      </c>
      <c r="D18" s="8">
        <f>SUM(D20:D22)</f>
        <v>3958943</v>
      </c>
      <c r="E18" s="7">
        <f t="shared" si="0"/>
        <v>1.0022640506329115</v>
      </c>
    </row>
    <row r="19" spans="1:5" s="2" customFormat="1" ht="18" customHeight="1">
      <c r="A19" s="3"/>
      <c r="B19" s="42" t="s">
        <v>59</v>
      </c>
      <c r="C19" s="8"/>
      <c r="D19" s="8"/>
      <c r="E19" s="7"/>
    </row>
    <row r="20" spans="1:5" s="2" customFormat="1" ht="18" customHeight="1">
      <c r="A20" s="56"/>
      <c r="B20" s="57" t="s">
        <v>8</v>
      </c>
      <c r="C20" s="27">
        <v>2600000</v>
      </c>
      <c r="D20" s="27">
        <v>2559561</v>
      </c>
      <c r="E20" s="7">
        <f t="shared" si="0"/>
        <v>0.9844465384615385</v>
      </c>
    </row>
    <row r="21" spans="1:5" s="2" customFormat="1" ht="18" customHeight="1">
      <c r="A21" s="56"/>
      <c r="B21" s="57" t="s">
        <v>20</v>
      </c>
      <c r="C21" s="27">
        <v>435000</v>
      </c>
      <c r="D21" s="27">
        <v>433430</v>
      </c>
      <c r="E21" s="7">
        <f t="shared" si="0"/>
        <v>0.9963908045977011</v>
      </c>
    </row>
    <row r="22" spans="1:5" s="2" customFormat="1" ht="18" customHeight="1">
      <c r="A22" s="56"/>
      <c r="B22" s="57" t="s">
        <v>32</v>
      </c>
      <c r="C22" s="27">
        <v>915000</v>
      </c>
      <c r="D22" s="27">
        <v>965952</v>
      </c>
      <c r="E22" s="7">
        <f t="shared" si="0"/>
        <v>1.0556852459016393</v>
      </c>
    </row>
    <row r="23" spans="1:5" s="2" customFormat="1" ht="30.75" customHeight="1">
      <c r="A23" s="3">
        <v>2</v>
      </c>
      <c r="B23" s="58" t="s">
        <v>9</v>
      </c>
      <c r="C23" s="8">
        <v>555000</v>
      </c>
      <c r="D23" s="8">
        <v>557891</v>
      </c>
      <c r="E23" s="7">
        <f t="shared" si="0"/>
        <v>1.0052090090090091</v>
      </c>
    </row>
    <row r="24" spans="1:5" s="2" customFormat="1" ht="18" customHeight="1">
      <c r="A24" s="3">
        <v>3</v>
      </c>
      <c r="B24" s="58" t="s">
        <v>16</v>
      </c>
      <c r="C24" s="27">
        <v>61000</v>
      </c>
      <c r="D24" s="27">
        <v>60895</v>
      </c>
      <c r="E24" s="7">
        <f t="shared" si="0"/>
        <v>0.9982786885245901</v>
      </c>
    </row>
    <row r="25" spans="1:5" s="2" customFormat="1" ht="18" customHeight="1">
      <c r="A25" s="3">
        <v>4</v>
      </c>
      <c r="B25" s="75" t="s">
        <v>68</v>
      </c>
      <c r="C25" s="8">
        <v>1829180</v>
      </c>
      <c r="D25" s="8">
        <v>2155340</v>
      </c>
      <c r="E25" s="7">
        <f t="shared" si="0"/>
        <v>1.1783094064006823</v>
      </c>
    </row>
    <row r="26" spans="1:5" s="2" customFormat="1" ht="15" customHeight="1">
      <c r="A26" s="47"/>
      <c r="B26" s="57" t="s">
        <v>69</v>
      </c>
      <c r="C26" s="8">
        <v>200000</v>
      </c>
      <c r="D26" s="8">
        <v>200720</v>
      </c>
      <c r="E26" s="7">
        <f t="shared" si="0"/>
        <v>1.0036</v>
      </c>
    </row>
    <row r="27" spans="1:5" s="14" customFormat="1" ht="15.75" customHeight="1">
      <c r="A27" s="3">
        <v>5</v>
      </c>
      <c r="B27" s="57" t="s">
        <v>38</v>
      </c>
      <c r="C27" s="8">
        <v>8</v>
      </c>
      <c r="D27" s="8">
        <v>8</v>
      </c>
      <c r="E27" s="7">
        <f>D27/C27</f>
        <v>1</v>
      </c>
    </row>
    <row r="28" spans="1:5" s="14" customFormat="1" ht="15" customHeight="1">
      <c r="A28" s="47"/>
      <c r="B28" s="57" t="s">
        <v>71</v>
      </c>
      <c r="C28" s="8"/>
      <c r="D28" s="8"/>
      <c r="E28" s="7"/>
    </row>
    <row r="29" spans="1:5" s="2" customFormat="1" ht="12.75">
      <c r="A29" s="3">
        <v>6</v>
      </c>
      <c r="B29" s="58" t="s">
        <v>72</v>
      </c>
      <c r="C29" s="8">
        <v>130000</v>
      </c>
      <c r="D29" s="8">
        <v>129669</v>
      </c>
      <c r="E29" s="7">
        <f t="shared" si="0"/>
        <v>0.9974538461538461</v>
      </c>
    </row>
    <row r="30" spans="1:5" s="18" customFormat="1" ht="25.5">
      <c r="A30" s="56"/>
      <c r="B30" s="57" t="s">
        <v>73</v>
      </c>
      <c r="C30" s="27">
        <v>20000</v>
      </c>
      <c r="D30" s="27">
        <v>20024</v>
      </c>
      <c r="E30" s="7">
        <f t="shared" si="0"/>
        <v>1.0012</v>
      </c>
    </row>
    <row r="31" spans="1:5" s="2" customFormat="1" ht="18" customHeight="1">
      <c r="A31" s="56">
        <v>7</v>
      </c>
      <c r="B31" s="58" t="s">
        <v>74</v>
      </c>
      <c r="C31" s="27">
        <v>555000</v>
      </c>
      <c r="D31" s="27">
        <v>554877</v>
      </c>
      <c r="E31" s="7">
        <f t="shared" si="0"/>
        <v>0.9997783783783784</v>
      </c>
    </row>
    <row r="32" spans="1:5" s="11" customFormat="1" ht="18" customHeight="1">
      <c r="A32" s="76" t="s">
        <v>11</v>
      </c>
      <c r="B32" s="19" t="s">
        <v>75</v>
      </c>
      <c r="C32" s="53">
        <f>C4-C17</f>
        <v>-130000</v>
      </c>
      <c r="D32" s="53">
        <f>D4-D17</f>
        <v>-484403</v>
      </c>
      <c r="E32" s="46">
        <f t="shared" si="0"/>
        <v>3.726176923076923</v>
      </c>
    </row>
    <row r="33" spans="1:5" s="2" customFormat="1" ht="18" customHeight="1">
      <c r="A33" s="76" t="s">
        <v>42</v>
      </c>
      <c r="B33" s="77" t="s">
        <v>56</v>
      </c>
      <c r="C33" s="78"/>
      <c r="D33" s="78"/>
      <c r="E33" s="7"/>
    </row>
    <row r="34" spans="1:5" s="16" customFormat="1" ht="18" customHeight="1">
      <c r="A34" s="76" t="s">
        <v>13</v>
      </c>
      <c r="B34" s="77" t="s">
        <v>76</v>
      </c>
      <c r="C34" s="78">
        <f>C32-C33</f>
        <v>-130000</v>
      </c>
      <c r="D34" s="78">
        <f>D32-D33</f>
        <v>-484403</v>
      </c>
      <c r="E34" s="7">
        <f t="shared" si="0"/>
        <v>3.726176923076923</v>
      </c>
    </row>
    <row r="35" spans="1:5" s="2" customFormat="1" ht="18" customHeight="1">
      <c r="A35" s="4" t="s">
        <v>54</v>
      </c>
      <c r="B35" s="79" t="s">
        <v>55</v>
      </c>
      <c r="C35" s="26">
        <f>C36+C37+C38</f>
        <v>1238000</v>
      </c>
      <c r="D35" s="26">
        <f>D36+D37+D38</f>
        <v>1150240</v>
      </c>
      <c r="E35" s="7">
        <f t="shared" si="0"/>
        <v>0.9291114701130856</v>
      </c>
    </row>
    <row r="36" spans="1:5" s="2" customFormat="1" ht="18" customHeight="1">
      <c r="A36" s="3">
        <v>1</v>
      </c>
      <c r="B36" s="57" t="s">
        <v>77</v>
      </c>
      <c r="C36" s="8">
        <v>988000</v>
      </c>
      <c r="D36" s="8">
        <v>898087</v>
      </c>
      <c r="E36" s="7">
        <f t="shared" si="0"/>
        <v>0.9089949392712551</v>
      </c>
    </row>
    <row r="37" spans="1:5" s="2" customFormat="1" ht="18" customHeight="1">
      <c r="A37" s="3">
        <v>2</v>
      </c>
      <c r="B37" s="57" t="s">
        <v>19</v>
      </c>
      <c r="C37" s="8">
        <v>250000</v>
      </c>
      <c r="D37" s="8">
        <v>252153</v>
      </c>
      <c r="E37" s="7">
        <f t="shared" si="0"/>
        <v>1.008612</v>
      </c>
    </row>
    <row r="38" spans="1:5" s="2" customFormat="1" ht="18" customHeight="1">
      <c r="A38" s="3">
        <v>3</v>
      </c>
      <c r="B38" s="57" t="s">
        <v>78</v>
      </c>
      <c r="C38" s="8"/>
      <c r="D38" s="8"/>
      <c r="E38" s="7"/>
    </row>
    <row r="39" spans="1:5" s="2" customFormat="1" ht="12.75">
      <c r="A39" s="4" t="s">
        <v>79</v>
      </c>
      <c r="B39" s="77" t="s">
        <v>80</v>
      </c>
      <c r="C39" s="26"/>
      <c r="D39" s="26"/>
      <c r="E39" s="7"/>
    </row>
    <row r="40" spans="1:5" s="2" customFormat="1" ht="27" customHeight="1">
      <c r="A40" s="4" t="s">
        <v>81</v>
      </c>
      <c r="B40" s="77" t="s">
        <v>12</v>
      </c>
      <c r="C40" s="8">
        <v>57</v>
      </c>
      <c r="D40" s="8">
        <v>53</v>
      </c>
      <c r="E40" s="7">
        <f t="shared" si="0"/>
        <v>0.9298245614035088</v>
      </c>
    </row>
    <row r="41" spans="1:5" ht="12.75">
      <c r="A41" s="4" t="s">
        <v>82</v>
      </c>
      <c r="B41" s="77" t="s">
        <v>83</v>
      </c>
      <c r="C41" s="8"/>
      <c r="D41" s="8"/>
      <c r="E41" s="7"/>
    </row>
    <row r="42" spans="1:5" ht="12.75">
      <c r="A42" s="56">
        <v>1</v>
      </c>
      <c r="B42" s="65" t="s">
        <v>84</v>
      </c>
      <c r="C42" s="27">
        <v>516365</v>
      </c>
      <c r="D42" s="27">
        <v>516365</v>
      </c>
      <c r="E42" s="66"/>
    </row>
    <row r="43" spans="1:5" ht="12.75">
      <c r="A43" s="56">
        <v>2</v>
      </c>
      <c r="B43" s="65" t="s">
        <v>85</v>
      </c>
      <c r="C43" s="27">
        <v>170809</v>
      </c>
      <c r="D43" s="27">
        <v>170809</v>
      </c>
      <c r="E43" s="66"/>
    </row>
    <row r="44" spans="1:5" ht="12.75">
      <c r="A44" s="4" t="s">
        <v>86</v>
      </c>
      <c r="B44" s="77" t="s">
        <v>87</v>
      </c>
      <c r="C44" s="26"/>
      <c r="D44" s="26"/>
      <c r="E44" s="46"/>
    </row>
    <row r="45" spans="1:5" ht="12.75">
      <c r="A45" s="56">
        <v>1</v>
      </c>
      <c r="B45" s="65" t="s">
        <v>88</v>
      </c>
      <c r="C45" s="27">
        <v>133934</v>
      </c>
      <c r="D45" s="27">
        <v>133934</v>
      </c>
      <c r="E45" s="66"/>
    </row>
    <row r="46" spans="1:5" ht="12.75">
      <c r="A46" s="56"/>
      <c r="B46" s="65" t="s">
        <v>89</v>
      </c>
      <c r="C46" s="27">
        <v>7746</v>
      </c>
      <c r="D46" s="27">
        <v>7746</v>
      </c>
      <c r="E46" s="66"/>
    </row>
    <row r="47" spans="1:5" ht="12.75">
      <c r="A47" s="56">
        <v>2</v>
      </c>
      <c r="B47" s="65" t="s">
        <v>90</v>
      </c>
      <c r="C47" s="27">
        <v>292772</v>
      </c>
      <c r="D47" s="27">
        <v>292772</v>
      </c>
      <c r="E47" s="66"/>
    </row>
    <row r="48" spans="1:5" ht="12.75">
      <c r="A48" s="56"/>
      <c r="B48" s="65" t="s">
        <v>91</v>
      </c>
      <c r="C48" s="27">
        <v>149</v>
      </c>
      <c r="D48" s="27">
        <v>149</v>
      </c>
      <c r="E48" s="66"/>
    </row>
    <row r="49" spans="1:5" ht="12.75">
      <c r="A49" s="4" t="s">
        <v>92</v>
      </c>
      <c r="B49" s="77" t="s">
        <v>93</v>
      </c>
      <c r="C49" s="26"/>
      <c r="D49" s="26"/>
      <c r="E49" s="66"/>
    </row>
    <row r="50" spans="1:5" ht="12.75">
      <c r="A50" s="56">
        <v>1</v>
      </c>
      <c r="B50" s="65" t="s">
        <v>94</v>
      </c>
      <c r="C50" s="27">
        <v>155787</v>
      </c>
      <c r="D50" s="27">
        <v>255787</v>
      </c>
      <c r="E50" s="66"/>
    </row>
    <row r="51" spans="1:5" ht="12.75">
      <c r="A51" s="56"/>
      <c r="B51" s="65" t="s">
        <v>89</v>
      </c>
      <c r="C51" s="27">
        <v>0</v>
      </c>
      <c r="D51" s="27">
        <v>0</v>
      </c>
      <c r="E51" s="66"/>
    </row>
    <row r="52" spans="1:5" ht="12.75">
      <c r="A52" s="56">
        <v>2</v>
      </c>
      <c r="B52" s="65" t="s">
        <v>95</v>
      </c>
      <c r="C52" s="27">
        <v>394728</v>
      </c>
      <c r="D52" s="27">
        <v>394728</v>
      </c>
      <c r="E52" s="66"/>
    </row>
    <row r="53" spans="1:5" ht="12.75">
      <c r="A53" s="56"/>
      <c r="B53" s="65" t="s">
        <v>89</v>
      </c>
      <c r="C53" s="27"/>
      <c r="D53" s="27">
        <v>0</v>
      </c>
      <c r="E53" s="66"/>
    </row>
    <row r="54" spans="1:5" ht="12.75">
      <c r="A54" s="4" t="s">
        <v>96</v>
      </c>
      <c r="B54" s="5" t="s">
        <v>14</v>
      </c>
      <c r="C54" s="80"/>
      <c r="D54" s="80"/>
      <c r="E54" s="66"/>
    </row>
  </sheetData>
  <mergeCells count="1">
    <mergeCell ref="A1:E1"/>
  </mergeCells>
  <printOptions/>
  <pageMargins left="0.75" right="0.75" top="0.7" bottom="0.69" header="0.1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G54"/>
  <sheetViews>
    <sheetView workbookViewId="0" topLeftCell="A1">
      <selection activeCell="D3" sqref="D3"/>
    </sheetView>
  </sheetViews>
  <sheetFormatPr defaultColWidth="9.00390625" defaultRowHeight="12.75"/>
  <cols>
    <col min="1" max="1" width="5.00390625" style="25" customWidth="1"/>
    <col min="2" max="2" width="41.00390625" style="25" customWidth="1"/>
    <col min="3" max="3" width="16.125" style="25" customWidth="1"/>
    <col min="4" max="4" width="15.25390625" style="25" customWidth="1"/>
    <col min="5" max="16384" width="9.125" style="25" customWidth="1"/>
  </cols>
  <sheetData>
    <row r="1" spans="1:5" ht="27" customHeight="1">
      <c r="A1" s="154" t="s">
        <v>43</v>
      </c>
      <c r="B1" s="154"/>
      <c r="C1" s="154"/>
      <c r="D1" s="154"/>
      <c r="E1" s="154"/>
    </row>
    <row r="2" spans="1:5" s="82" customFormat="1" ht="70.5" customHeight="1">
      <c r="A2" s="73" t="s">
        <v>15</v>
      </c>
      <c r="B2" s="73" t="s">
        <v>2</v>
      </c>
      <c r="C2" s="74" t="s">
        <v>141</v>
      </c>
      <c r="D2" s="74" t="s">
        <v>156</v>
      </c>
      <c r="E2" s="81" t="s">
        <v>137</v>
      </c>
    </row>
    <row r="3" spans="1:5" s="85" customFormat="1" ht="12.75" customHeight="1">
      <c r="A3" s="83">
        <v>1</v>
      </c>
      <c r="B3" s="84">
        <v>2</v>
      </c>
      <c r="C3" s="84">
        <v>3</v>
      </c>
      <c r="D3" s="84">
        <v>4</v>
      </c>
      <c r="E3" s="83">
        <v>5</v>
      </c>
    </row>
    <row r="4" spans="1:5" ht="16.5" customHeight="1">
      <c r="A4" s="4" t="s">
        <v>3</v>
      </c>
      <c r="B4" s="5" t="s">
        <v>57</v>
      </c>
      <c r="C4" s="26">
        <f>C5+C10+C14+C15+C16</f>
        <v>7181555</v>
      </c>
      <c r="D4" s="26">
        <f>D5+D10+D14+D15+D16</f>
        <v>7002260</v>
      </c>
      <c r="E4" s="7">
        <f aca="true" t="shared" si="0" ref="E4:E40">D4/C4</f>
        <v>0.9750339585229104</v>
      </c>
    </row>
    <row r="5" spans="1:5" ht="14.25" customHeight="1">
      <c r="A5" s="3">
        <v>1</v>
      </c>
      <c r="B5" s="37" t="s">
        <v>58</v>
      </c>
      <c r="C5" s="8">
        <f>SUM(C7:C9)</f>
        <v>6344855</v>
      </c>
      <c r="D5" s="8">
        <f>SUM(D7:D9)</f>
        <v>6305344</v>
      </c>
      <c r="E5" s="7">
        <f t="shared" si="0"/>
        <v>0.9937727497318694</v>
      </c>
    </row>
    <row r="6" spans="1:5" ht="14.25" customHeight="1">
      <c r="A6" s="3"/>
      <c r="B6" s="42" t="s">
        <v>59</v>
      </c>
      <c r="C6" s="8"/>
      <c r="D6" s="8"/>
      <c r="E6" s="7"/>
    </row>
    <row r="7" spans="1:5" ht="15.75" customHeight="1">
      <c r="A7" s="3"/>
      <c r="B7" s="42" t="s">
        <v>5</v>
      </c>
      <c r="C7" s="8">
        <v>2714037</v>
      </c>
      <c r="D7" s="8">
        <v>2714037</v>
      </c>
      <c r="E7" s="7">
        <f t="shared" si="0"/>
        <v>1</v>
      </c>
    </row>
    <row r="8" spans="1:5" ht="14.25" customHeight="1">
      <c r="A8" s="3"/>
      <c r="B8" s="42" t="s">
        <v>60</v>
      </c>
      <c r="C8" s="8">
        <v>3584977</v>
      </c>
      <c r="D8" s="8">
        <v>3561884</v>
      </c>
      <c r="E8" s="7">
        <f t="shared" si="0"/>
        <v>0.9935583966089601</v>
      </c>
    </row>
    <row r="9" spans="1:5" ht="15.75" customHeight="1">
      <c r="A9" s="3"/>
      <c r="B9" s="42" t="s">
        <v>61</v>
      </c>
      <c r="C9" s="8">
        <v>45841</v>
      </c>
      <c r="D9" s="8">
        <v>29423</v>
      </c>
      <c r="E9" s="7">
        <f t="shared" si="0"/>
        <v>0.6418489998036692</v>
      </c>
    </row>
    <row r="10" spans="1:5" ht="15.75" customHeight="1">
      <c r="A10" s="3">
        <v>2</v>
      </c>
      <c r="B10" s="37" t="s">
        <v>62</v>
      </c>
      <c r="C10" s="8">
        <f>C12+C13</f>
        <v>188000</v>
      </c>
      <c r="D10" s="8">
        <f>D12+D13</f>
        <v>198000</v>
      </c>
      <c r="E10" s="7">
        <f t="shared" si="0"/>
        <v>1.053191489361702</v>
      </c>
    </row>
    <row r="11" spans="1:5" ht="15" customHeight="1">
      <c r="A11" s="3"/>
      <c r="B11" s="42" t="s">
        <v>59</v>
      </c>
      <c r="C11" s="8"/>
      <c r="D11" s="8"/>
      <c r="E11" s="7"/>
    </row>
    <row r="12" spans="1:5" ht="15.75" customHeight="1">
      <c r="A12" s="3"/>
      <c r="B12" s="42" t="s">
        <v>63</v>
      </c>
      <c r="C12" s="8">
        <v>188000</v>
      </c>
      <c r="D12" s="8">
        <v>198000</v>
      </c>
      <c r="E12" s="7">
        <f t="shared" si="0"/>
        <v>1.053191489361702</v>
      </c>
    </row>
    <row r="13" spans="1:5" ht="15" customHeight="1">
      <c r="A13" s="3"/>
      <c r="B13" s="42" t="s">
        <v>64</v>
      </c>
      <c r="C13" s="8"/>
      <c r="D13" s="8"/>
      <c r="E13" s="7"/>
    </row>
    <row r="14" spans="1:5" ht="15.75" customHeight="1">
      <c r="A14" s="3">
        <v>3</v>
      </c>
      <c r="B14" s="37" t="s">
        <v>48</v>
      </c>
      <c r="C14" s="8">
        <v>320000</v>
      </c>
      <c r="D14" s="8">
        <v>379592</v>
      </c>
      <c r="E14" s="7">
        <f t="shared" si="0"/>
        <v>1.186225</v>
      </c>
    </row>
    <row r="15" spans="1:5" ht="15.75" customHeight="1">
      <c r="A15" s="3">
        <v>4</v>
      </c>
      <c r="B15" s="37" t="s">
        <v>27</v>
      </c>
      <c r="C15" s="8">
        <v>8700</v>
      </c>
      <c r="D15" s="8">
        <v>9400</v>
      </c>
      <c r="E15" s="7">
        <f t="shared" si="0"/>
        <v>1.0804597701149425</v>
      </c>
    </row>
    <row r="16" spans="1:5" s="11" customFormat="1" ht="15.75" customHeight="1">
      <c r="A16" s="3">
        <v>5</v>
      </c>
      <c r="B16" s="37" t="s">
        <v>65</v>
      </c>
      <c r="C16" s="8">
        <v>320000</v>
      </c>
      <c r="D16" s="8">
        <v>109924</v>
      </c>
      <c r="E16" s="7">
        <f t="shared" si="0"/>
        <v>0.3435125</v>
      </c>
    </row>
    <row r="17" spans="1:5" s="11" customFormat="1" ht="30" customHeight="1">
      <c r="A17" s="4" t="s">
        <v>6</v>
      </c>
      <c r="B17" s="5" t="s">
        <v>66</v>
      </c>
      <c r="C17" s="26">
        <f>C18+C23+C24+C25+C27+C29+C31</f>
        <v>7217144</v>
      </c>
      <c r="D17" s="26">
        <f>D18+D23+D24+D25+D27+D29+D31</f>
        <v>7017541</v>
      </c>
      <c r="E17" s="7">
        <f t="shared" si="0"/>
        <v>0.972343214989198</v>
      </c>
    </row>
    <row r="18" spans="1:7" s="2" customFormat="1" ht="18" customHeight="1">
      <c r="A18" s="3">
        <v>1</v>
      </c>
      <c r="B18" s="75" t="s">
        <v>67</v>
      </c>
      <c r="C18" s="8">
        <f>SUM(C20:C22)</f>
        <v>2438896</v>
      </c>
      <c r="D18" s="8">
        <f>SUM(D20:D22)</f>
        <v>2018064</v>
      </c>
      <c r="E18" s="7">
        <f t="shared" si="0"/>
        <v>0.8274497969573118</v>
      </c>
      <c r="G18" s="48"/>
    </row>
    <row r="19" spans="1:6" s="14" customFormat="1" ht="18" customHeight="1">
      <c r="A19" s="3"/>
      <c r="B19" s="42" t="s">
        <v>59</v>
      </c>
      <c r="C19" s="8"/>
      <c r="D19" s="8"/>
      <c r="E19" s="7"/>
      <c r="F19" s="52"/>
    </row>
    <row r="20" spans="1:5" s="14" customFormat="1" ht="18" customHeight="1">
      <c r="A20" s="56"/>
      <c r="B20" s="57" t="s">
        <v>8</v>
      </c>
      <c r="C20" s="27">
        <v>704896</v>
      </c>
      <c r="D20" s="27">
        <v>711359</v>
      </c>
      <c r="E20" s="7">
        <f t="shared" si="0"/>
        <v>1.0091687284365354</v>
      </c>
    </row>
    <row r="21" spans="1:6" s="2" customFormat="1" ht="12.75">
      <c r="A21" s="56"/>
      <c r="B21" s="57" t="s">
        <v>20</v>
      </c>
      <c r="C21" s="27">
        <v>1404000</v>
      </c>
      <c r="D21" s="27">
        <v>1045364</v>
      </c>
      <c r="E21" s="7"/>
      <c r="F21" s="48"/>
    </row>
    <row r="22" spans="1:5" s="18" customFormat="1" ht="12.75">
      <c r="A22" s="56"/>
      <c r="B22" s="57" t="s">
        <v>32</v>
      </c>
      <c r="C22" s="27">
        <v>330000</v>
      </c>
      <c r="D22" s="27">
        <v>261341</v>
      </c>
      <c r="E22" s="7">
        <f t="shared" si="0"/>
        <v>0.7919424242424242</v>
      </c>
    </row>
    <row r="23" spans="1:5" s="2" customFormat="1" ht="26.25" customHeight="1">
      <c r="A23" s="3">
        <v>2</v>
      </c>
      <c r="B23" s="58" t="s">
        <v>9</v>
      </c>
      <c r="C23" s="8">
        <v>138442</v>
      </c>
      <c r="D23" s="8">
        <v>132995</v>
      </c>
      <c r="E23" s="7">
        <f t="shared" si="0"/>
        <v>0.9606550035393884</v>
      </c>
    </row>
    <row r="24" spans="1:5" s="11" customFormat="1" ht="15" customHeight="1">
      <c r="A24" s="3">
        <v>3</v>
      </c>
      <c r="B24" s="58" t="s">
        <v>16</v>
      </c>
      <c r="C24" s="27">
        <v>13856</v>
      </c>
      <c r="D24" s="27">
        <v>14130</v>
      </c>
      <c r="E24" s="7">
        <f t="shared" si="0"/>
        <v>1.0197748267898383</v>
      </c>
    </row>
    <row r="25" spans="1:5" s="2" customFormat="1" ht="18" customHeight="1">
      <c r="A25" s="3">
        <v>4</v>
      </c>
      <c r="B25" s="75" t="s">
        <v>68</v>
      </c>
      <c r="C25" s="8">
        <v>4249266</v>
      </c>
      <c r="D25" s="8">
        <v>4450212</v>
      </c>
      <c r="E25" s="7">
        <f t="shared" si="0"/>
        <v>1.047289578953165</v>
      </c>
    </row>
    <row r="26" spans="1:5" s="2" customFormat="1" ht="18" customHeight="1">
      <c r="A26" s="47"/>
      <c r="B26" s="57" t="s">
        <v>69</v>
      </c>
      <c r="C26" s="8"/>
      <c r="D26" s="8"/>
      <c r="E26" s="7"/>
    </row>
    <row r="27" spans="1:5" s="2" customFormat="1" ht="15" customHeight="1">
      <c r="A27" s="3">
        <v>5</v>
      </c>
      <c r="B27" s="57" t="s">
        <v>38</v>
      </c>
      <c r="C27" s="8">
        <v>2</v>
      </c>
      <c r="D27" s="8"/>
      <c r="E27" s="7"/>
    </row>
    <row r="28" spans="1:5" s="2" customFormat="1" ht="15.75" customHeight="1">
      <c r="A28" s="47"/>
      <c r="B28" s="57" t="s">
        <v>71</v>
      </c>
      <c r="C28" s="8"/>
      <c r="D28" s="8"/>
      <c r="E28" s="7"/>
    </row>
    <row r="29" spans="1:5" s="2" customFormat="1" ht="18" customHeight="1">
      <c r="A29" s="3">
        <v>6</v>
      </c>
      <c r="B29" s="58" t="s">
        <v>72</v>
      </c>
      <c r="C29" s="8">
        <v>35590</v>
      </c>
      <c r="D29" s="8">
        <v>35612</v>
      </c>
      <c r="E29" s="7">
        <f t="shared" si="0"/>
        <v>1.000618151166058</v>
      </c>
    </row>
    <row r="30" spans="1:5" s="2" customFormat="1" ht="26.25" customHeight="1">
      <c r="A30" s="56"/>
      <c r="B30" s="57" t="s">
        <v>73</v>
      </c>
      <c r="C30" s="27">
        <v>820</v>
      </c>
      <c r="D30" s="27">
        <v>820</v>
      </c>
      <c r="E30" s="7">
        <f t="shared" si="0"/>
        <v>1</v>
      </c>
    </row>
    <row r="31" spans="1:5" s="2" customFormat="1" ht="16.5" customHeight="1">
      <c r="A31" s="56">
        <v>7</v>
      </c>
      <c r="B31" s="58" t="s">
        <v>74</v>
      </c>
      <c r="C31" s="27">
        <v>341092</v>
      </c>
      <c r="D31" s="27">
        <v>366528</v>
      </c>
      <c r="E31" s="7">
        <f t="shared" si="0"/>
        <v>1.074572256165492</v>
      </c>
    </row>
    <row r="32" spans="1:5" s="14" customFormat="1" ht="12.75" customHeight="1">
      <c r="A32" s="76" t="s">
        <v>11</v>
      </c>
      <c r="B32" s="19" t="s">
        <v>75</v>
      </c>
      <c r="C32" s="53">
        <f>C4-C17</f>
        <v>-35589</v>
      </c>
      <c r="D32" s="53">
        <f>D4-D17</f>
        <v>-15281</v>
      </c>
      <c r="E32" s="46">
        <f t="shared" si="0"/>
        <v>0.4293742448509371</v>
      </c>
    </row>
    <row r="33" spans="1:5" s="14" customFormat="1" ht="14.25" customHeight="1">
      <c r="A33" s="76" t="s">
        <v>42</v>
      </c>
      <c r="B33" s="77" t="s">
        <v>56</v>
      </c>
      <c r="C33" s="78"/>
      <c r="D33" s="78"/>
      <c r="E33" s="7"/>
    </row>
    <row r="34" spans="1:5" s="2" customFormat="1" ht="12.75">
      <c r="A34" s="76" t="s">
        <v>13</v>
      </c>
      <c r="B34" s="77" t="s">
        <v>76</v>
      </c>
      <c r="C34" s="78">
        <f>C32-C33</f>
        <v>-35589</v>
      </c>
      <c r="D34" s="78">
        <f>D32-D33</f>
        <v>-15281</v>
      </c>
      <c r="E34" s="7">
        <f t="shared" si="0"/>
        <v>0.4293742448509371</v>
      </c>
    </row>
    <row r="35" spans="1:5" s="18" customFormat="1" ht="12.75">
      <c r="A35" s="4" t="s">
        <v>54</v>
      </c>
      <c r="B35" s="79" t="s">
        <v>55</v>
      </c>
      <c r="C35" s="26">
        <f>C36+C37+C38</f>
        <v>0</v>
      </c>
      <c r="D35" s="26">
        <f>D36+D37+D38</f>
        <v>0</v>
      </c>
      <c r="E35" s="7"/>
    </row>
    <row r="36" spans="1:5" s="2" customFormat="1" ht="18" customHeight="1">
      <c r="A36" s="3">
        <v>1</v>
      </c>
      <c r="B36" s="57" t="s">
        <v>77</v>
      </c>
      <c r="C36" s="8"/>
      <c r="D36" s="8"/>
      <c r="E36" s="7"/>
    </row>
    <row r="37" spans="1:5" s="11" customFormat="1" ht="14.25" customHeight="1">
      <c r="A37" s="3">
        <v>2</v>
      </c>
      <c r="B37" s="57" t="s">
        <v>19</v>
      </c>
      <c r="C37" s="8"/>
      <c r="D37" s="8"/>
      <c r="E37" s="7"/>
    </row>
    <row r="38" spans="1:5" s="2" customFormat="1" ht="13.5" customHeight="1">
      <c r="A38" s="3">
        <v>3</v>
      </c>
      <c r="B38" s="57" t="s">
        <v>78</v>
      </c>
      <c r="C38" s="8"/>
      <c r="D38" s="8"/>
      <c r="E38" s="7"/>
    </row>
    <row r="39" spans="1:5" s="2" customFormat="1" ht="18" customHeight="1">
      <c r="A39" s="4" t="s">
        <v>79</v>
      </c>
      <c r="B39" s="77" t="s">
        <v>80</v>
      </c>
      <c r="C39" s="26"/>
      <c r="D39" s="26"/>
      <c r="E39" s="7"/>
    </row>
    <row r="40" spans="1:5" s="16" customFormat="1" ht="27" customHeight="1">
      <c r="A40" s="4" t="s">
        <v>81</v>
      </c>
      <c r="B40" s="77" t="s">
        <v>12</v>
      </c>
      <c r="C40" s="8">
        <v>14</v>
      </c>
      <c r="D40" s="8">
        <v>14</v>
      </c>
      <c r="E40" s="7">
        <f t="shared" si="0"/>
        <v>1</v>
      </c>
    </row>
    <row r="41" spans="1:5" s="2" customFormat="1" ht="18" customHeight="1">
      <c r="A41" s="4" t="s">
        <v>82</v>
      </c>
      <c r="B41" s="77" t="s">
        <v>83</v>
      </c>
      <c r="C41" s="8"/>
      <c r="D41" s="8"/>
      <c r="E41" s="7"/>
    </row>
    <row r="42" spans="1:5" s="2" customFormat="1" ht="18" customHeight="1">
      <c r="A42" s="56">
        <v>1</v>
      </c>
      <c r="B42" s="65" t="s">
        <v>84</v>
      </c>
      <c r="C42" s="27">
        <v>39848</v>
      </c>
      <c r="D42" s="27">
        <v>39848</v>
      </c>
      <c r="E42" s="66"/>
    </row>
    <row r="43" spans="1:5" s="2" customFormat="1" ht="18" customHeight="1">
      <c r="A43" s="56">
        <v>2</v>
      </c>
      <c r="B43" s="65" t="s">
        <v>85</v>
      </c>
      <c r="C43" s="27">
        <v>2000</v>
      </c>
      <c r="D43" s="27">
        <v>10169</v>
      </c>
      <c r="E43" s="66"/>
    </row>
    <row r="44" spans="1:5" s="2" customFormat="1" ht="18" customHeight="1">
      <c r="A44" s="4" t="s">
        <v>86</v>
      </c>
      <c r="B44" s="77" t="s">
        <v>87</v>
      </c>
      <c r="C44" s="26"/>
      <c r="D44" s="26"/>
      <c r="E44" s="46"/>
    </row>
    <row r="45" spans="1:5" s="2" customFormat="1" ht="12.75">
      <c r="A45" s="56">
        <v>1</v>
      </c>
      <c r="B45" s="65" t="s">
        <v>88</v>
      </c>
      <c r="C45" s="27">
        <v>68547</v>
      </c>
      <c r="D45" s="27">
        <v>62373</v>
      </c>
      <c r="E45" s="66"/>
    </row>
    <row r="46" spans="1:5" s="2" customFormat="1" ht="18" customHeight="1">
      <c r="A46" s="56"/>
      <c r="B46" s="65" t="s">
        <v>89</v>
      </c>
      <c r="C46" s="27"/>
      <c r="D46" s="27"/>
      <c r="E46" s="66"/>
    </row>
    <row r="47" spans="1:5" ht="12.75">
      <c r="A47" s="56">
        <v>2</v>
      </c>
      <c r="B47" s="65" t="s">
        <v>90</v>
      </c>
      <c r="C47" s="27">
        <v>68500</v>
      </c>
      <c r="D47" s="27">
        <v>87032</v>
      </c>
      <c r="E47" s="66"/>
    </row>
    <row r="48" spans="1:5" ht="12.75">
      <c r="A48" s="56"/>
      <c r="B48" s="65" t="s">
        <v>91</v>
      </c>
      <c r="C48" s="27"/>
      <c r="D48" s="27"/>
      <c r="E48" s="66"/>
    </row>
    <row r="49" spans="1:5" ht="12.75">
      <c r="A49" s="4" t="s">
        <v>92</v>
      </c>
      <c r="B49" s="77" t="s">
        <v>93</v>
      </c>
      <c r="C49" s="26"/>
      <c r="D49" s="26"/>
      <c r="E49" s="66"/>
    </row>
    <row r="50" spans="1:5" ht="12.75">
      <c r="A50" s="56">
        <v>1</v>
      </c>
      <c r="B50" s="65" t="s">
        <v>94</v>
      </c>
      <c r="C50" s="27">
        <v>158159</v>
      </c>
      <c r="D50" s="27">
        <v>161745</v>
      </c>
      <c r="E50" s="66"/>
    </row>
    <row r="51" spans="1:5" ht="12.75">
      <c r="A51" s="56"/>
      <c r="B51" s="65" t="s">
        <v>89</v>
      </c>
      <c r="C51" s="27">
        <v>0</v>
      </c>
      <c r="D51" s="27">
        <v>0</v>
      </c>
      <c r="E51" s="66"/>
    </row>
    <row r="52" spans="1:5" ht="12.75">
      <c r="A52" s="56">
        <v>2</v>
      </c>
      <c r="B52" s="65" t="s">
        <v>95</v>
      </c>
      <c r="C52" s="27">
        <v>158000</v>
      </c>
      <c r="D52" s="27">
        <v>151704</v>
      </c>
      <c r="E52" s="66"/>
    </row>
    <row r="53" spans="1:5" ht="12.75">
      <c r="A53" s="56"/>
      <c r="B53" s="65" t="s">
        <v>89</v>
      </c>
      <c r="C53" s="27"/>
      <c r="D53" s="27">
        <v>0</v>
      </c>
      <c r="E53" s="66"/>
    </row>
    <row r="54" spans="1:5" ht="12.75">
      <c r="A54" s="4" t="s">
        <v>96</v>
      </c>
      <c r="B54" s="5" t="s">
        <v>14</v>
      </c>
      <c r="C54" s="80"/>
      <c r="D54" s="80"/>
      <c r="E54" s="66"/>
    </row>
  </sheetData>
  <mergeCells count="1">
    <mergeCell ref="A1:E1"/>
  </mergeCells>
  <printOptions/>
  <pageMargins left="0.75" right="0.75" top="0.57" bottom="0.6" header="0.17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/>
  <dimension ref="A1:G53"/>
  <sheetViews>
    <sheetView workbookViewId="0" topLeftCell="A1">
      <selection activeCell="G7" sqref="G7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153" t="s">
        <v>52</v>
      </c>
      <c r="B1" s="153"/>
      <c r="C1" s="153"/>
      <c r="D1" s="153"/>
      <c r="E1" s="153"/>
    </row>
    <row r="2" spans="1:5" ht="69.75" customHeight="1">
      <c r="A2" s="72" t="s">
        <v>15</v>
      </c>
      <c r="B2" s="73" t="s">
        <v>2</v>
      </c>
      <c r="C2" s="74" t="s">
        <v>141</v>
      </c>
      <c r="D2" s="74" t="s">
        <v>157</v>
      </c>
      <c r="E2" s="81" t="s">
        <v>137</v>
      </c>
    </row>
    <row r="3" spans="1:5" s="24" customFormat="1" ht="12.75" customHeight="1">
      <c r="A3" s="22">
        <v>1</v>
      </c>
      <c r="B3" s="23">
        <v>2</v>
      </c>
      <c r="C3" s="23">
        <v>3</v>
      </c>
      <c r="D3" s="23">
        <v>4</v>
      </c>
      <c r="E3" s="22">
        <v>5</v>
      </c>
    </row>
    <row r="4" spans="1:7" ht="16.5" customHeight="1">
      <c r="A4" s="4" t="s">
        <v>3</v>
      </c>
      <c r="B4" s="5" t="s">
        <v>57</v>
      </c>
      <c r="C4" s="26">
        <f>C5+C10+C14+C15+C16</f>
        <v>5489921</v>
      </c>
      <c r="D4" s="26">
        <f>D5+D10+D14+D15+D16</f>
        <v>4962628</v>
      </c>
      <c r="E4" s="7">
        <f>D4/C4</f>
        <v>0.9039525341075035</v>
      </c>
      <c r="G4" s="54"/>
    </row>
    <row r="5" spans="1:5" ht="18" customHeight="1">
      <c r="A5" s="3">
        <v>1</v>
      </c>
      <c r="B5" s="37" t="s">
        <v>58</v>
      </c>
      <c r="C5" s="8">
        <f>SUM(C7:C9)</f>
        <v>2040000</v>
      </c>
      <c r="D5" s="8">
        <f>SUM(D7:D9)</f>
        <v>2026555</v>
      </c>
      <c r="E5" s="7">
        <f>D5/C5</f>
        <v>0.9934093137254902</v>
      </c>
    </row>
    <row r="6" spans="1:5" ht="18" customHeight="1">
      <c r="A6" s="3"/>
      <c r="B6" s="42" t="s">
        <v>59</v>
      </c>
      <c r="C6" s="8"/>
      <c r="D6" s="8"/>
      <c r="E6" s="7"/>
    </row>
    <row r="7" spans="1:5" ht="18" customHeight="1">
      <c r="A7" s="3"/>
      <c r="B7" s="42" t="s">
        <v>5</v>
      </c>
      <c r="C7" s="8">
        <v>2040000</v>
      </c>
      <c r="D7" s="8">
        <v>2026555</v>
      </c>
      <c r="E7" s="7">
        <f>D7/C7</f>
        <v>0.9934093137254902</v>
      </c>
    </row>
    <row r="8" spans="1:5" ht="18" customHeight="1">
      <c r="A8" s="3"/>
      <c r="B8" s="42" t="s">
        <v>60</v>
      </c>
      <c r="C8" s="8">
        <v>0</v>
      </c>
      <c r="D8" s="8"/>
      <c r="E8" s="7">
        <v>0</v>
      </c>
    </row>
    <row r="9" spans="1:5" ht="18" customHeight="1">
      <c r="A9" s="3"/>
      <c r="B9" s="42" t="s">
        <v>61</v>
      </c>
      <c r="C9" s="8">
        <v>0</v>
      </c>
      <c r="D9" s="8">
        <v>0</v>
      </c>
      <c r="E9" s="7">
        <v>0</v>
      </c>
    </row>
    <row r="10" spans="1:5" ht="18" customHeight="1">
      <c r="A10" s="3">
        <v>2</v>
      </c>
      <c r="B10" s="37" t="s">
        <v>62</v>
      </c>
      <c r="C10" s="8">
        <f>C12+C13</f>
        <v>7845</v>
      </c>
      <c r="D10" s="8">
        <v>7801</v>
      </c>
      <c r="E10" s="7">
        <f>D10/C10</f>
        <v>0.9943913320586361</v>
      </c>
    </row>
    <row r="11" spans="1:5" ht="18" customHeight="1">
      <c r="A11" s="3"/>
      <c r="B11" s="42" t="s">
        <v>59</v>
      </c>
      <c r="C11" s="8"/>
      <c r="D11" s="8"/>
      <c r="E11" s="7"/>
    </row>
    <row r="12" spans="1:5" ht="18" customHeight="1">
      <c r="A12" s="3"/>
      <c r="B12" s="42" t="s">
        <v>63</v>
      </c>
      <c r="C12" s="8">
        <v>0</v>
      </c>
      <c r="D12" s="8">
        <v>0</v>
      </c>
      <c r="E12" s="7">
        <v>0</v>
      </c>
    </row>
    <row r="13" spans="1:5" s="11" customFormat="1" ht="27.75" customHeight="1">
      <c r="A13" s="3"/>
      <c r="B13" s="65" t="s">
        <v>147</v>
      </c>
      <c r="C13" s="8">
        <v>7845</v>
      </c>
      <c r="D13" s="8">
        <v>7801</v>
      </c>
      <c r="E13" s="7">
        <f aca="true" t="shared" si="0" ref="E13:E18">D13/C13</f>
        <v>0.9943913320586361</v>
      </c>
    </row>
    <row r="14" spans="1:5" s="11" customFormat="1" ht="14.25" customHeight="1">
      <c r="A14" s="3">
        <v>3</v>
      </c>
      <c r="B14" s="37" t="s">
        <v>48</v>
      </c>
      <c r="C14" s="8">
        <v>3346800</v>
      </c>
      <c r="D14" s="8">
        <v>2846597</v>
      </c>
      <c r="E14" s="7">
        <f t="shared" si="0"/>
        <v>0.8505429066571053</v>
      </c>
    </row>
    <row r="15" spans="1:7" s="2" customFormat="1" ht="12.75">
      <c r="A15" s="3">
        <v>4</v>
      </c>
      <c r="B15" s="37" t="s">
        <v>27</v>
      </c>
      <c r="C15" s="8">
        <v>30000</v>
      </c>
      <c r="D15" s="8">
        <v>19218</v>
      </c>
      <c r="E15" s="7">
        <f t="shared" si="0"/>
        <v>0.6406</v>
      </c>
      <c r="F15" s="48"/>
      <c r="G15" s="48"/>
    </row>
    <row r="16" spans="1:5" s="14" customFormat="1" ht="12.75">
      <c r="A16" s="3">
        <v>5</v>
      </c>
      <c r="B16" s="37" t="s">
        <v>65</v>
      </c>
      <c r="C16" s="8">
        <v>65276</v>
      </c>
      <c r="D16" s="8">
        <v>62457</v>
      </c>
      <c r="E16" s="7">
        <f t="shared" si="0"/>
        <v>0.9568141430234696</v>
      </c>
    </row>
    <row r="17" spans="1:5" s="14" customFormat="1" ht="18" customHeight="1">
      <c r="A17" s="4" t="s">
        <v>6</v>
      </c>
      <c r="B17" s="5" t="s">
        <v>66</v>
      </c>
      <c r="C17" s="26">
        <f>C18+C23+C24+C25+C27+C29+C31</f>
        <v>6555809</v>
      </c>
      <c r="D17" s="26">
        <f>D18+D23+D24+D25+D27+D29+D31</f>
        <v>5674435</v>
      </c>
      <c r="E17" s="7">
        <f t="shared" si="0"/>
        <v>0.8655583162962801</v>
      </c>
    </row>
    <row r="18" spans="1:5" s="2" customFormat="1" ht="12.75">
      <c r="A18" s="3">
        <v>1</v>
      </c>
      <c r="B18" s="75" t="s">
        <v>67</v>
      </c>
      <c r="C18" s="8">
        <f>SUM(C20:C22)</f>
        <v>2972240</v>
      </c>
      <c r="D18" s="8">
        <f>SUM(D20:D22)</f>
        <v>2532782</v>
      </c>
      <c r="E18" s="7">
        <f t="shared" si="0"/>
        <v>0.85214585632385</v>
      </c>
    </row>
    <row r="19" spans="1:5" s="18" customFormat="1" ht="12.75">
      <c r="A19" s="3"/>
      <c r="B19" s="42" t="s">
        <v>59</v>
      </c>
      <c r="C19" s="8"/>
      <c r="D19" s="8"/>
      <c r="E19" s="7"/>
    </row>
    <row r="20" spans="1:5" s="2" customFormat="1" ht="18" customHeight="1">
      <c r="A20" s="56"/>
      <c r="B20" s="57" t="s">
        <v>8</v>
      </c>
      <c r="C20" s="27">
        <v>2420740</v>
      </c>
      <c r="D20" s="27">
        <v>2085965</v>
      </c>
      <c r="E20" s="7">
        <f>D20/C20</f>
        <v>0.8617055115377942</v>
      </c>
    </row>
    <row r="21" spans="1:5" s="11" customFormat="1" ht="18" customHeight="1">
      <c r="A21" s="56"/>
      <c r="B21" s="57" t="s">
        <v>20</v>
      </c>
      <c r="C21" s="27">
        <v>0</v>
      </c>
      <c r="D21" s="27">
        <v>0</v>
      </c>
      <c r="E21" s="7">
        <v>0</v>
      </c>
    </row>
    <row r="22" spans="1:5" s="2" customFormat="1" ht="18" customHeight="1">
      <c r="A22" s="56"/>
      <c r="B22" s="57" t="s">
        <v>32</v>
      </c>
      <c r="C22" s="27">
        <v>551500</v>
      </c>
      <c r="D22" s="27">
        <v>446817</v>
      </c>
      <c r="E22" s="7">
        <f>D22/C22</f>
        <v>0.8101849501359928</v>
      </c>
    </row>
    <row r="23" spans="1:5" s="2" customFormat="1" ht="27" customHeight="1">
      <c r="A23" s="3">
        <v>2</v>
      </c>
      <c r="B23" s="58" t="s">
        <v>9</v>
      </c>
      <c r="C23" s="8">
        <v>525434</v>
      </c>
      <c r="D23" s="8">
        <v>419477</v>
      </c>
      <c r="E23" s="7">
        <f>D23/C23</f>
        <v>0.7983438452783794</v>
      </c>
    </row>
    <row r="24" spans="1:5" s="2" customFormat="1" ht="18" customHeight="1">
      <c r="A24" s="3">
        <v>3</v>
      </c>
      <c r="B24" s="58" t="s">
        <v>16</v>
      </c>
      <c r="C24" s="27">
        <v>60000</v>
      </c>
      <c r="D24" s="27">
        <v>57935</v>
      </c>
      <c r="E24" s="7">
        <f>D24/C24</f>
        <v>0.9655833333333333</v>
      </c>
    </row>
    <row r="25" spans="1:5" s="2" customFormat="1" ht="18" customHeight="1">
      <c r="A25" s="3">
        <v>4</v>
      </c>
      <c r="B25" s="75" t="s">
        <v>68</v>
      </c>
      <c r="C25" s="8">
        <v>2921335</v>
      </c>
      <c r="D25" s="8">
        <v>2587241</v>
      </c>
      <c r="E25" s="7">
        <f>D25/C25</f>
        <v>0.8856365326126583</v>
      </c>
    </row>
    <row r="26" spans="1:5" s="2" customFormat="1" ht="18" customHeight="1">
      <c r="A26" s="47"/>
      <c r="B26" s="57" t="s">
        <v>69</v>
      </c>
      <c r="C26" s="8"/>
      <c r="D26" s="8"/>
      <c r="E26" s="7"/>
    </row>
    <row r="27" spans="1:5" s="2" customFormat="1" ht="18" customHeight="1">
      <c r="A27" s="3" t="s">
        <v>70</v>
      </c>
      <c r="B27" s="57" t="s">
        <v>38</v>
      </c>
      <c r="C27" s="8">
        <v>1000</v>
      </c>
      <c r="D27" s="8">
        <v>1235</v>
      </c>
      <c r="E27" s="7">
        <f aca="true" t="shared" si="1" ref="E27:E39">D27/C27</f>
        <v>1.235</v>
      </c>
    </row>
    <row r="28" spans="1:5" s="2" customFormat="1" ht="18" customHeight="1">
      <c r="A28" s="47"/>
      <c r="B28" s="57" t="s">
        <v>71</v>
      </c>
      <c r="C28" s="8">
        <v>0</v>
      </c>
      <c r="D28" s="8"/>
      <c r="E28" s="7"/>
    </row>
    <row r="29" spans="1:5" s="2" customFormat="1" ht="18" customHeight="1">
      <c r="A29" s="3">
        <v>6</v>
      </c>
      <c r="B29" s="58" t="s">
        <v>72</v>
      </c>
      <c r="C29" s="8">
        <v>72800</v>
      </c>
      <c r="D29" s="8">
        <v>72796</v>
      </c>
      <c r="E29" s="7">
        <f t="shared" si="1"/>
        <v>0.9999450549450549</v>
      </c>
    </row>
    <row r="30" spans="1:5" s="14" customFormat="1" ht="24" customHeight="1">
      <c r="A30" s="56"/>
      <c r="B30" s="57" t="s">
        <v>73</v>
      </c>
      <c r="C30" s="27"/>
      <c r="D30" s="27"/>
      <c r="E30" s="7"/>
    </row>
    <row r="31" spans="1:5" s="14" customFormat="1" ht="18" customHeight="1">
      <c r="A31" s="56">
        <v>7</v>
      </c>
      <c r="B31" s="58" t="s">
        <v>74</v>
      </c>
      <c r="C31" s="27">
        <v>3000</v>
      </c>
      <c r="D31" s="27">
        <v>2969</v>
      </c>
      <c r="E31" s="7">
        <f t="shared" si="1"/>
        <v>0.9896666666666667</v>
      </c>
    </row>
    <row r="32" spans="1:5" s="2" customFormat="1" ht="12.75">
      <c r="A32" s="76" t="s">
        <v>11</v>
      </c>
      <c r="B32" s="19" t="s">
        <v>75</v>
      </c>
      <c r="C32" s="78">
        <f>C4-C17</f>
        <v>-1065888</v>
      </c>
      <c r="D32" s="78">
        <f>D4-D17</f>
        <v>-711807</v>
      </c>
      <c r="E32" s="7">
        <f t="shared" si="1"/>
        <v>0.6678065612897415</v>
      </c>
    </row>
    <row r="33" spans="1:5" s="18" customFormat="1" ht="12.75">
      <c r="A33" s="76" t="s">
        <v>42</v>
      </c>
      <c r="B33" s="77" t="s">
        <v>56</v>
      </c>
      <c r="C33" s="78">
        <v>7000</v>
      </c>
      <c r="D33" s="78">
        <v>2587</v>
      </c>
      <c r="E33" s="7">
        <f t="shared" si="1"/>
        <v>0.36957142857142855</v>
      </c>
    </row>
    <row r="34" spans="1:5" s="2" customFormat="1" ht="17.25" customHeight="1">
      <c r="A34" s="76" t="s">
        <v>13</v>
      </c>
      <c r="B34" s="77" t="s">
        <v>76</v>
      </c>
      <c r="C34" s="78">
        <f>C32-C33</f>
        <v>-1072888</v>
      </c>
      <c r="D34" s="78">
        <f>D32-D33</f>
        <v>-714394</v>
      </c>
      <c r="E34" s="7">
        <f t="shared" si="1"/>
        <v>0.665860742220996</v>
      </c>
    </row>
    <row r="35" spans="1:5" s="11" customFormat="1" ht="18" customHeight="1">
      <c r="A35" s="4" t="s">
        <v>54</v>
      </c>
      <c r="B35" s="79" t="s">
        <v>55</v>
      </c>
      <c r="C35" s="26">
        <f>C36+C37</f>
        <v>127000</v>
      </c>
      <c r="D35" s="26">
        <f>D36+D37</f>
        <v>118844</v>
      </c>
      <c r="E35" s="7">
        <f t="shared" si="1"/>
        <v>0.9357795275590551</v>
      </c>
    </row>
    <row r="36" spans="1:5" s="2" customFormat="1" ht="18" customHeight="1">
      <c r="A36" s="3">
        <v>1</v>
      </c>
      <c r="B36" s="57" t="s">
        <v>77</v>
      </c>
      <c r="C36" s="8">
        <v>0</v>
      </c>
      <c r="D36" s="8">
        <v>0</v>
      </c>
      <c r="E36" s="7"/>
    </row>
    <row r="37" spans="1:5" s="16" customFormat="1" ht="18" customHeight="1">
      <c r="A37" s="3">
        <v>2</v>
      </c>
      <c r="B37" s="57" t="s">
        <v>19</v>
      </c>
      <c r="C37" s="8">
        <v>127000</v>
      </c>
      <c r="D37" s="8">
        <v>118844</v>
      </c>
      <c r="E37" s="7">
        <f t="shared" si="1"/>
        <v>0.9357795275590551</v>
      </c>
    </row>
    <row r="38" spans="1:5" s="2" customFormat="1" ht="18" customHeight="1">
      <c r="A38" s="4" t="s">
        <v>79</v>
      </c>
      <c r="B38" s="77" t="s">
        <v>80</v>
      </c>
      <c r="C38" s="26">
        <v>0</v>
      </c>
      <c r="D38" s="26">
        <v>0</v>
      </c>
      <c r="E38" s="7"/>
    </row>
    <row r="39" spans="1:5" s="2" customFormat="1" ht="26.25" customHeight="1">
      <c r="A39" s="4" t="s">
        <v>81</v>
      </c>
      <c r="B39" s="77" t="s">
        <v>12</v>
      </c>
      <c r="C39" s="8">
        <v>55</v>
      </c>
      <c r="D39" s="8">
        <v>53</v>
      </c>
      <c r="E39" s="7">
        <f t="shared" si="1"/>
        <v>0.9636363636363636</v>
      </c>
    </row>
    <row r="40" spans="1:5" s="2" customFormat="1" ht="18" customHeight="1">
      <c r="A40" s="4" t="s">
        <v>82</v>
      </c>
      <c r="B40" s="77" t="s">
        <v>83</v>
      </c>
      <c r="C40" s="8"/>
      <c r="D40" s="8"/>
      <c r="E40" s="7"/>
    </row>
    <row r="41" spans="1:5" s="2" customFormat="1" ht="18" customHeight="1">
      <c r="A41" s="56">
        <v>1</v>
      </c>
      <c r="B41" s="65" t="s">
        <v>84</v>
      </c>
      <c r="C41" s="27">
        <v>1600301</v>
      </c>
      <c r="D41" s="27">
        <v>1600301</v>
      </c>
      <c r="E41" s="7"/>
    </row>
    <row r="42" spans="1:5" s="2" customFormat="1" ht="12.75">
      <c r="A42" s="56">
        <v>2</v>
      </c>
      <c r="B42" s="65" t="s">
        <v>85</v>
      </c>
      <c r="C42" s="27">
        <v>11624</v>
      </c>
      <c r="D42" s="27">
        <v>550538</v>
      </c>
      <c r="E42" s="7"/>
    </row>
    <row r="43" spans="1:5" s="2" customFormat="1" ht="18" customHeight="1">
      <c r="A43" s="4" t="s">
        <v>86</v>
      </c>
      <c r="B43" s="77" t="s">
        <v>87</v>
      </c>
      <c r="C43" s="26"/>
      <c r="D43" s="26"/>
      <c r="E43" s="7"/>
    </row>
    <row r="44" spans="1:5" ht="12.75">
      <c r="A44" s="56">
        <v>1</v>
      </c>
      <c r="B44" s="65" t="s">
        <v>88</v>
      </c>
      <c r="C44" s="27">
        <v>132530</v>
      </c>
      <c r="D44" s="27">
        <v>132530</v>
      </c>
      <c r="E44" s="7"/>
    </row>
    <row r="45" spans="1:5" ht="12.75">
      <c r="A45" s="56"/>
      <c r="B45" s="65" t="s">
        <v>89</v>
      </c>
      <c r="C45" s="27"/>
      <c r="D45" s="27">
        <v>0</v>
      </c>
      <c r="E45" s="7"/>
    </row>
    <row r="46" spans="1:5" ht="12.75">
      <c r="A46" s="56">
        <v>2</v>
      </c>
      <c r="B46" s="65" t="s">
        <v>90</v>
      </c>
      <c r="C46" s="27">
        <v>100000</v>
      </c>
      <c r="D46" s="27">
        <v>152170</v>
      </c>
      <c r="E46" s="7"/>
    </row>
    <row r="47" spans="1:5" ht="12.75">
      <c r="A47" s="56"/>
      <c r="B47" s="65" t="s">
        <v>91</v>
      </c>
      <c r="C47" s="27"/>
      <c r="D47" s="27">
        <v>0</v>
      </c>
      <c r="E47" s="7"/>
    </row>
    <row r="48" spans="1:5" ht="12.75">
      <c r="A48" s="4" t="s">
        <v>92</v>
      </c>
      <c r="B48" s="77" t="s">
        <v>93</v>
      </c>
      <c r="C48" s="26"/>
      <c r="D48" s="26"/>
      <c r="E48" s="7"/>
    </row>
    <row r="49" spans="1:5" ht="12.75">
      <c r="A49" s="56">
        <v>1</v>
      </c>
      <c r="B49" s="65" t="s">
        <v>94</v>
      </c>
      <c r="C49" s="27">
        <v>484897</v>
      </c>
      <c r="D49" s="27">
        <v>484897</v>
      </c>
      <c r="E49" s="7"/>
    </row>
    <row r="50" spans="1:5" ht="12.75">
      <c r="A50" s="56"/>
      <c r="B50" s="65" t="s">
        <v>89</v>
      </c>
      <c r="C50" s="27"/>
      <c r="D50" s="27">
        <v>0</v>
      </c>
      <c r="E50" s="7"/>
    </row>
    <row r="51" spans="1:5" ht="12.75">
      <c r="A51" s="56">
        <v>2</v>
      </c>
      <c r="B51" s="65" t="s">
        <v>95</v>
      </c>
      <c r="C51" s="27">
        <v>100000</v>
      </c>
      <c r="D51" s="27">
        <v>210401</v>
      </c>
      <c r="E51" s="7"/>
    </row>
    <row r="52" spans="1:5" ht="12.75">
      <c r="A52" s="56"/>
      <c r="B52" s="65" t="s">
        <v>89</v>
      </c>
      <c r="C52" s="27"/>
      <c r="D52" s="27">
        <v>0</v>
      </c>
      <c r="E52" s="66"/>
    </row>
    <row r="53" spans="1:5" ht="12.75">
      <c r="A53" s="4" t="s">
        <v>96</v>
      </c>
      <c r="B53" s="5" t="s">
        <v>14</v>
      </c>
      <c r="C53" s="8"/>
      <c r="D53" s="8"/>
      <c r="E53" s="7"/>
    </row>
  </sheetData>
  <mergeCells count="1">
    <mergeCell ref="A1:E1"/>
  </mergeCells>
  <printOptions/>
  <pageMargins left="0.75" right="0.75" top="0.75" bottom="0.64" header="0.17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/>
  <dimension ref="A1:G51"/>
  <sheetViews>
    <sheetView workbookViewId="0" topLeftCell="A1">
      <selection activeCell="D2" sqref="D2"/>
    </sheetView>
  </sheetViews>
  <sheetFormatPr defaultColWidth="9.00390625" defaultRowHeight="12.75"/>
  <cols>
    <col min="1" max="1" width="5.00390625" style="0" customWidth="1"/>
    <col min="2" max="2" width="42.75390625" style="0" customWidth="1"/>
    <col min="3" max="3" width="16.125" style="0" customWidth="1"/>
    <col min="4" max="4" width="15.25390625" style="0" customWidth="1"/>
  </cols>
  <sheetData>
    <row r="1" spans="1:5" ht="27" customHeight="1">
      <c r="A1" s="154" t="s">
        <v>45</v>
      </c>
      <c r="B1" s="154"/>
      <c r="C1" s="154"/>
      <c r="D1" s="154"/>
      <c r="E1" s="154"/>
    </row>
    <row r="2" spans="1:5" ht="75.75" customHeight="1">
      <c r="A2" s="19" t="s">
        <v>15</v>
      </c>
      <c r="B2" s="17" t="s">
        <v>2</v>
      </c>
      <c r="C2" s="74" t="s">
        <v>141</v>
      </c>
      <c r="D2" s="74" t="s">
        <v>158</v>
      </c>
      <c r="E2" s="81" t="s">
        <v>137</v>
      </c>
    </row>
    <row r="3" spans="1:5" s="24" customFormat="1" ht="14.25" customHeight="1">
      <c r="A3" s="22">
        <v>1</v>
      </c>
      <c r="B3" s="23">
        <v>2</v>
      </c>
      <c r="C3" s="23">
        <v>3</v>
      </c>
      <c r="D3" s="23">
        <v>4</v>
      </c>
      <c r="E3" s="22">
        <v>5</v>
      </c>
    </row>
    <row r="4" spans="1:7" ht="16.5" customHeight="1">
      <c r="A4" s="90" t="s">
        <v>97</v>
      </c>
      <c r="B4" s="91" t="s">
        <v>57</v>
      </c>
      <c r="C4" s="96">
        <f>C5+C9+C12+C13+C14</f>
        <v>6461587.24</v>
      </c>
      <c r="D4" s="96">
        <f>D5+D9+D12+D13+D14</f>
        <v>6462131.779999999</v>
      </c>
      <c r="E4" s="102">
        <f>(D4*100)/C4</f>
        <v>100.00842734114349</v>
      </c>
      <c r="G4" s="54"/>
    </row>
    <row r="5" spans="1:5" ht="18" customHeight="1">
      <c r="A5" s="61" t="s">
        <v>98</v>
      </c>
      <c r="B5" s="60" t="s">
        <v>99</v>
      </c>
      <c r="C5" s="97">
        <f>C6+C7+C8</f>
        <v>5995211</v>
      </c>
      <c r="D5" s="97">
        <f>D6+D7+D8</f>
        <v>5995211</v>
      </c>
      <c r="E5" s="103">
        <f aca="true" t="shared" si="0" ref="E5:E14">(D5*100)/C5</f>
        <v>100</v>
      </c>
    </row>
    <row r="6" spans="1:5" ht="18" customHeight="1">
      <c r="A6" s="62"/>
      <c r="B6" s="60" t="s">
        <v>100</v>
      </c>
      <c r="C6" s="97">
        <v>5618330</v>
      </c>
      <c r="D6" s="97">
        <v>5618330</v>
      </c>
      <c r="E6" s="103">
        <f t="shared" si="0"/>
        <v>100</v>
      </c>
    </row>
    <row r="7" spans="1:5" ht="18" customHeight="1">
      <c r="A7" s="62"/>
      <c r="B7" s="60" t="s">
        <v>101</v>
      </c>
      <c r="C7" s="97">
        <v>56881</v>
      </c>
      <c r="D7" s="97">
        <v>56881</v>
      </c>
      <c r="E7" s="103">
        <f t="shared" si="0"/>
        <v>100</v>
      </c>
    </row>
    <row r="8" spans="1:5" ht="18" customHeight="1">
      <c r="A8" s="62"/>
      <c r="B8" s="60" t="s">
        <v>148</v>
      </c>
      <c r="C8" s="97">
        <v>320000</v>
      </c>
      <c r="D8" s="97">
        <v>320000</v>
      </c>
      <c r="E8" s="103">
        <f t="shared" si="0"/>
        <v>100</v>
      </c>
    </row>
    <row r="9" spans="1:5" ht="18" customHeight="1">
      <c r="A9" s="61" t="s">
        <v>102</v>
      </c>
      <c r="B9" s="60" t="s">
        <v>103</v>
      </c>
      <c r="C9" s="97">
        <f>C10+C11</f>
        <v>156876.24</v>
      </c>
      <c r="D9" s="97">
        <f>D10+D11</f>
        <v>156876.24</v>
      </c>
      <c r="E9" s="103">
        <f t="shared" si="0"/>
        <v>100</v>
      </c>
    </row>
    <row r="10" spans="1:5" ht="18" customHeight="1">
      <c r="A10" s="62"/>
      <c r="B10" s="60" t="s">
        <v>104</v>
      </c>
      <c r="C10" s="97">
        <v>12271.24</v>
      </c>
      <c r="D10" s="97">
        <v>12271.24</v>
      </c>
      <c r="E10" s="103">
        <f t="shared" si="0"/>
        <v>100</v>
      </c>
    </row>
    <row r="11" spans="1:5" ht="18" customHeight="1">
      <c r="A11" s="63"/>
      <c r="B11" s="60" t="s">
        <v>105</v>
      </c>
      <c r="C11" s="97">
        <v>144605</v>
      </c>
      <c r="D11" s="97">
        <v>144605</v>
      </c>
      <c r="E11" s="103">
        <f t="shared" si="0"/>
        <v>100</v>
      </c>
    </row>
    <row r="12" spans="1:5" ht="18" customHeight="1">
      <c r="A12" s="63" t="s">
        <v>106</v>
      </c>
      <c r="B12" s="60" t="s">
        <v>107</v>
      </c>
      <c r="C12" s="97">
        <v>8500</v>
      </c>
      <c r="D12" s="97">
        <v>8568.8</v>
      </c>
      <c r="E12" s="103">
        <f t="shared" si="0"/>
        <v>100.80941176470587</v>
      </c>
    </row>
    <row r="13" spans="1:5" ht="18" customHeight="1">
      <c r="A13" s="86" t="s">
        <v>108</v>
      </c>
      <c r="B13" s="60" t="s">
        <v>27</v>
      </c>
      <c r="C13" s="97">
        <v>3000</v>
      </c>
      <c r="D13" s="97">
        <v>3026.1</v>
      </c>
      <c r="E13" s="103">
        <f t="shared" si="0"/>
        <v>100.87</v>
      </c>
    </row>
    <row r="14" spans="1:7" s="11" customFormat="1" ht="15.75" customHeight="1">
      <c r="A14" s="86" t="s">
        <v>70</v>
      </c>
      <c r="B14" s="60" t="s">
        <v>49</v>
      </c>
      <c r="C14" s="97">
        <v>298000</v>
      </c>
      <c r="D14" s="97">
        <v>298449.64</v>
      </c>
      <c r="E14" s="103">
        <f t="shared" si="0"/>
        <v>100.15088590604027</v>
      </c>
      <c r="G14" s="55"/>
    </row>
    <row r="15" spans="1:5" s="11" customFormat="1" ht="16.5" customHeight="1">
      <c r="A15" s="87" t="s">
        <v>109</v>
      </c>
      <c r="B15" s="92" t="s">
        <v>110</v>
      </c>
      <c r="C15" s="98">
        <f>C16+C20+C24+C28+C31</f>
        <v>6455500</v>
      </c>
      <c r="D15" s="98">
        <f>D16+D20+D24+D28+D31</f>
        <v>6439833.18</v>
      </c>
      <c r="E15" s="104">
        <f aca="true" t="shared" si="1" ref="E15:E25">(D15*100)/C15</f>
        <v>99.75731051041747</v>
      </c>
    </row>
    <row r="16" spans="1:5" s="2" customFormat="1" ht="18" customHeight="1">
      <c r="A16" s="61" t="s">
        <v>98</v>
      </c>
      <c r="B16" s="60" t="s">
        <v>111</v>
      </c>
      <c r="C16" s="97">
        <f>C17+C18+C19</f>
        <v>3636500</v>
      </c>
      <c r="D16" s="99">
        <f>D17+D18+D19</f>
        <v>3636049</v>
      </c>
      <c r="E16" s="103">
        <f t="shared" si="1"/>
        <v>99.9875979650763</v>
      </c>
    </row>
    <row r="17" spans="1:5" s="14" customFormat="1" ht="18" customHeight="1">
      <c r="A17" s="62"/>
      <c r="B17" s="60" t="s">
        <v>112</v>
      </c>
      <c r="C17" s="97">
        <v>3536000</v>
      </c>
      <c r="D17" s="99">
        <v>3536000</v>
      </c>
      <c r="E17" s="103">
        <f t="shared" si="1"/>
        <v>100</v>
      </c>
    </row>
    <row r="18" spans="1:5" s="14" customFormat="1" ht="18" customHeight="1">
      <c r="A18" s="62"/>
      <c r="B18" s="60" t="s">
        <v>113</v>
      </c>
      <c r="C18" s="97">
        <v>77000</v>
      </c>
      <c r="D18" s="99">
        <v>77000</v>
      </c>
      <c r="E18" s="103">
        <f t="shared" si="1"/>
        <v>100</v>
      </c>
    </row>
    <row r="19" spans="1:5" s="2" customFormat="1" ht="13.5" customHeight="1">
      <c r="A19" s="62"/>
      <c r="B19" s="60" t="s">
        <v>114</v>
      </c>
      <c r="C19" s="97">
        <v>23500</v>
      </c>
      <c r="D19" s="99">
        <v>23049</v>
      </c>
      <c r="E19" s="103">
        <f t="shared" si="1"/>
        <v>98.08085106382978</v>
      </c>
    </row>
    <row r="20" spans="1:5" s="18" customFormat="1" ht="25.5">
      <c r="A20" s="62" t="s">
        <v>102</v>
      </c>
      <c r="B20" s="151" t="s">
        <v>145</v>
      </c>
      <c r="C20" s="97">
        <f>C21+C22+C23</f>
        <v>761000</v>
      </c>
      <c r="D20" s="99">
        <f>D21+D22+D23</f>
        <v>759666.26</v>
      </c>
      <c r="E20" s="103">
        <f t="shared" si="1"/>
        <v>99.8247385019711</v>
      </c>
    </row>
    <row r="21" spans="1:5" s="2" customFormat="1" ht="18" customHeight="1">
      <c r="A21" s="62"/>
      <c r="B21" s="60" t="s">
        <v>115</v>
      </c>
      <c r="C21" s="97">
        <v>627000</v>
      </c>
      <c r="D21" s="99">
        <v>626221.44</v>
      </c>
      <c r="E21" s="103">
        <f t="shared" si="1"/>
        <v>99.87582775119616</v>
      </c>
    </row>
    <row r="22" spans="1:5" s="28" customFormat="1" ht="18" customHeight="1">
      <c r="A22" s="62"/>
      <c r="B22" s="60" t="s">
        <v>116</v>
      </c>
      <c r="C22" s="97">
        <v>121000</v>
      </c>
      <c r="D22" s="99">
        <v>120886.52</v>
      </c>
      <c r="E22" s="103">
        <f t="shared" si="1"/>
        <v>99.90621487603306</v>
      </c>
    </row>
    <row r="23" spans="1:5" s="2" customFormat="1" ht="18" customHeight="1">
      <c r="A23" s="63"/>
      <c r="B23" s="60" t="s">
        <v>117</v>
      </c>
      <c r="C23" s="97">
        <v>13000</v>
      </c>
      <c r="D23" s="99">
        <v>12558.3</v>
      </c>
      <c r="E23" s="103">
        <f t="shared" si="1"/>
        <v>96.60230769230769</v>
      </c>
    </row>
    <row r="24" spans="1:5" s="2" customFormat="1" ht="18" customHeight="1">
      <c r="A24" s="61" t="s">
        <v>106</v>
      </c>
      <c r="B24" s="60" t="s">
        <v>118</v>
      </c>
      <c r="C24" s="97">
        <v>1128500</v>
      </c>
      <c r="D24" s="99">
        <v>1115024.46</v>
      </c>
      <c r="E24" s="103">
        <f t="shared" si="1"/>
        <v>98.80588923349579</v>
      </c>
    </row>
    <row r="25" spans="1:5" s="2" customFormat="1" ht="18" customHeight="1">
      <c r="A25" s="62"/>
      <c r="B25" s="60" t="s">
        <v>119</v>
      </c>
      <c r="C25" s="97">
        <v>59500</v>
      </c>
      <c r="D25" s="99">
        <v>59174.48</v>
      </c>
      <c r="E25" s="103">
        <f t="shared" si="1"/>
        <v>99.4529075630252</v>
      </c>
    </row>
    <row r="26" spans="1:5" s="2" customFormat="1" ht="18" customHeight="1">
      <c r="A26" s="62" t="s">
        <v>108</v>
      </c>
      <c r="B26" s="60" t="s">
        <v>149</v>
      </c>
      <c r="C26" s="97">
        <v>0</v>
      </c>
      <c r="D26" s="99">
        <v>0</v>
      </c>
      <c r="E26" s="103"/>
    </row>
    <row r="27" spans="1:5" s="2" customFormat="1" ht="18" customHeight="1">
      <c r="A27" s="62"/>
      <c r="B27" s="60" t="s">
        <v>151</v>
      </c>
      <c r="C27" s="97">
        <v>0</v>
      </c>
      <c r="D27" s="99">
        <v>0</v>
      </c>
      <c r="E27" s="103"/>
    </row>
    <row r="28" spans="1:5" s="2" customFormat="1" ht="18" customHeight="1">
      <c r="A28" s="61" t="s">
        <v>70</v>
      </c>
      <c r="B28" s="60" t="s">
        <v>120</v>
      </c>
      <c r="C28" s="97">
        <f>C29+C30</f>
        <v>674500</v>
      </c>
      <c r="D28" s="99">
        <f>D29+D30</f>
        <v>674461.67</v>
      </c>
      <c r="E28" s="103">
        <f>(D28*100)/C28</f>
        <v>99.99431727205338</v>
      </c>
    </row>
    <row r="29" spans="1:5" s="2" customFormat="1" ht="18" customHeight="1">
      <c r="A29" s="62"/>
      <c r="B29" s="60" t="s">
        <v>121</v>
      </c>
      <c r="C29" s="97">
        <v>599000</v>
      </c>
      <c r="D29" s="99">
        <v>598980.06</v>
      </c>
      <c r="E29" s="103">
        <f>(D29*100)/C29</f>
        <v>99.9966711185309</v>
      </c>
    </row>
    <row r="30" spans="1:5" s="2" customFormat="1" ht="18" customHeight="1">
      <c r="A30" s="63"/>
      <c r="B30" s="60" t="s">
        <v>122</v>
      </c>
      <c r="C30" s="97">
        <v>75500</v>
      </c>
      <c r="D30" s="99">
        <v>75481.61</v>
      </c>
      <c r="E30" s="103">
        <f>(D30*100)/C30</f>
        <v>99.97564238410597</v>
      </c>
    </row>
    <row r="31" spans="1:5" s="25" customFormat="1" ht="18" customHeight="1">
      <c r="A31" s="88" t="s">
        <v>150</v>
      </c>
      <c r="B31" s="59" t="s">
        <v>34</v>
      </c>
      <c r="C31" s="100">
        <v>255000</v>
      </c>
      <c r="D31" s="100">
        <v>254631.79</v>
      </c>
      <c r="E31" s="103">
        <f>(D31*100)/C31</f>
        <v>99.85560392156863</v>
      </c>
    </row>
    <row r="32" spans="1:5" s="2" customFormat="1" ht="18" customHeight="1">
      <c r="A32" s="93" t="s">
        <v>11</v>
      </c>
      <c r="B32" s="92" t="s">
        <v>35</v>
      </c>
      <c r="C32" s="95">
        <f>C4-C15</f>
        <v>6087.2400000002235</v>
      </c>
      <c r="D32" s="95">
        <f>D4-D15</f>
        <v>22298.599999999627</v>
      </c>
      <c r="E32" s="104">
        <f>(D32*100)/C32</f>
        <v>366.3170829472603</v>
      </c>
    </row>
    <row r="33" spans="1:5" s="2" customFormat="1" ht="18" customHeight="1">
      <c r="A33" s="94" t="s">
        <v>42</v>
      </c>
      <c r="B33" s="92" t="s">
        <v>56</v>
      </c>
      <c r="C33" s="95">
        <v>0</v>
      </c>
      <c r="D33" s="95">
        <v>0</v>
      </c>
      <c r="E33" s="104"/>
    </row>
    <row r="34" spans="1:5" s="2" customFormat="1" ht="18" customHeight="1">
      <c r="A34" s="94" t="s">
        <v>13</v>
      </c>
      <c r="B34" s="92" t="s">
        <v>123</v>
      </c>
      <c r="C34" s="95">
        <f>C32</f>
        <v>6087.2400000002235</v>
      </c>
      <c r="D34" s="95">
        <f>D32</f>
        <v>22298.599999999627</v>
      </c>
      <c r="E34" s="104">
        <f>E32</f>
        <v>366.3170829472603</v>
      </c>
    </row>
    <row r="35" spans="1:5" s="2" customFormat="1" ht="18" customHeight="1">
      <c r="A35" s="94" t="s">
        <v>54</v>
      </c>
      <c r="B35" s="92" t="s">
        <v>55</v>
      </c>
      <c r="C35" s="95">
        <f>C36+C37</f>
        <v>81600</v>
      </c>
      <c r="D35" s="95">
        <f>D36+D37</f>
        <v>80414.18</v>
      </c>
      <c r="E35" s="104">
        <f>(D35*100)/C35</f>
        <v>98.54678921568626</v>
      </c>
    </row>
    <row r="36" spans="1:5" s="2" customFormat="1" ht="12.75">
      <c r="A36" s="89">
        <v>1</v>
      </c>
      <c r="B36" s="59" t="s">
        <v>124</v>
      </c>
      <c r="C36" s="100">
        <v>76600</v>
      </c>
      <c r="D36" s="100">
        <v>76532.68</v>
      </c>
      <c r="E36" s="103">
        <f>(D36*100)/C36</f>
        <v>99.91211488250651</v>
      </c>
    </row>
    <row r="37" spans="1:5" s="2" customFormat="1" ht="18" customHeight="1">
      <c r="A37" s="89">
        <v>2</v>
      </c>
      <c r="B37" s="59" t="s">
        <v>125</v>
      </c>
      <c r="C37" s="100">
        <v>5000</v>
      </c>
      <c r="D37" s="100">
        <v>3881.5</v>
      </c>
      <c r="E37" s="103">
        <f>(D37*100)/C37</f>
        <v>77.63</v>
      </c>
    </row>
    <row r="38" spans="1:5" ht="17.25" customHeight="1">
      <c r="A38" s="93" t="s">
        <v>79</v>
      </c>
      <c r="B38" s="92" t="s">
        <v>126</v>
      </c>
      <c r="C38" s="95">
        <v>104</v>
      </c>
      <c r="D38" s="95">
        <v>104</v>
      </c>
      <c r="E38" s="104">
        <f>(D38*100)/C38</f>
        <v>100</v>
      </c>
    </row>
    <row r="39" spans="1:5" ht="17.25" customHeight="1">
      <c r="A39" s="93" t="s">
        <v>81</v>
      </c>
      <c r="B39" s="92" t="s">
        <v>127</v>
      </c>
      <c r="C39" s="95"/>
      <c r="D39" s="95"/>
      <c r="E39" s="104"/>
    </row>
    <row r="40" spans="1:5" ht="14.25" customHeight="1">
      <c r="A40" s="89">
        <v>1</v>
      </c>
      <c r="B40" s="59" t="s">
        <v>128</v>
      </c>
      <c r="C40" s="100">
        <v>221112.29</v>
      </c>
      <c r="D40" s="100">
        <v>221112.29</v>
      </c>
      <c r="E40" s="103"/>
    </row>
    <row r="41" spans="1:5" ht="14.25" customHeight="1">
      <c r="A41" s="89">
        <v>2</v>
      </c>
      <c r="B41" s="59" t="s">
        <v>85</v>
      </c>
      <c r="C41" s="100">
        <v>275000</v>
      </c>
      <c r="D41" s="100">
        <v>275219.82</v>
      </c>
      <c r="E41" s="103"/>
    </row>
    <row r="42" spans="1:5" ht="17.25" customHeight="1">
      <c r="A42" s="93" t="s">
        <v>82</v>
      </c>
      <c r="B42" s="92" t="s">
        <v>0</v>
      </c>
      <c r="C42" s="95"/>
      <c r="D42" s="95"/>
      <c r="E42" s="104"/>
    </row>
    <row r="43" spans="1:5" ht="12.75">
      <c r="A43" s="89">
        <v>1</v>
      </c>
      <c r="B43" s="59" t="s">
        <v>129</v>
      </c>
      <c r="C43" s="100">
        <v>148095.78</v>
      </c>
      <c r="D43" s="100">
        <v>148095.78</v>
      </c>
      <c r="E43" s="103"/>
    </row>
    <row r="44" spans="1:5" ht="12.75">
      <c r="A44" s="89"/>
      <c r="B44" s="59" t="s">
        <v>130</v>
      </c>
      <c r="C44" s="100"/>
      <c r="D44" s="100">
        <v>0</v>
      </c>
      <c r="E44" s="103"/>
    </row>
    <row r="45" spans="1:5" ht="12.75">
      <c r="A45" s="89">
        <v>2</v>
      </c>
      <c r="B45" s="59" t="s">
        <v>90</v>
      </c>
      <c r="C45" s="100">
        <v>87000</v>
      </c>
      <c r="D45" s="100">
        <v>87893.73</v>
      </c>
      <c r="E45" s="103"/>
    </row>
    <row r="46" spans="1:5" ht="12.75">
      <c r="A46" s="89"/>
      <c r="B46" s="59" t="s">
        <v>130</v>
      </c>
      <c r="C46" s="101">
        <v>0</v>
      </c>
      <c r="D46" s="101">
        <v>0</v>
      </c>
      <c r="E46" s="103"/>
    </row>
    <row r="47" spans="1:5" ht="12.75">
      <c r="A47" s="93" t="s">
        <v>86</v>
      </c>
      <c r="B47" s="92" t="s">
        <v>36</v>
      </c>
      <c r="C47" s="95"/>
      <c r="D47" s="95"/>
      <c r="E47" s="104"/>
    </row>
    <row r="48" spans="1:5" ht="12.75">
      <c r="A48" s="89">
        <v>1</v>
      </c>
      <c r="B48" s="59" t="s">
        <v>94</v>
      </c>
      <c r="C48" s="101">
        <v>178352.92</v>
      </c>
      <c r="D48" s="101">
        <v>178352.92</v>
      </c>
      <c r="E48" s="103"/>
    </row>
    <row r="49" spans="1:5" ht="12.75">
      <c r="A49" s="89"/>
      <c r="B49" s="59" t="s">
        <v>130</v>
      </c>
      <c r="C49" s="101">
        <v>0</v>
      </c>
      <c r="D49" s="101">
        <v>0</v>
      </c>
      <c r="E49" s="103"/>
    </row>
    <row r="50" spans="1:5" ht="12.75">
      <c r="A50" s="89">
        <v>2</v>
      </c>
      <c r="B50" s="59" t="s">
        <v>131</v>
      </c>
      <c r="C50" s="101">
        <v>195000</v>
      </c>
      <c r="D50" s="101">
        <v>192503.59</v>
      </c>
      <c r="E50" s="103"/>
    </row>
    <row r="51" spans="1:5" ht="12.75">
      <c r="A51" s="89"/>
      <c r="B51" s="59" t="s">
        <v>130</v>
      </c>
      <c r="C51" s="101">
        <v>0</v>
      </c>
      <c r="D51" s="101">
        <v>0</v>
      </c>
      <c r="E51" s="103"/>
    </row>
  </sheetData>
  <mergeCells count="1">
    <mergeCell ref="A1:E1"/>
  </mergeCells>
  <printOptions/>
  <pageMargins left="0.75" right="0.33" top="0.81" bottom="0.64" header="0.17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G54"/>
  <sheetViews>
    <sheetView workbookViewId="0" topLeftCell="A1">
      <selection activeCell="M8" sqref="M8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153" t="s">
        <v>46</v>
      </c>
      <c r="B1" s="153"/>
      <c r="C1" s="153"/>
      <c r="D1" s="153"/>
      <c r="E1" s="153"/>
    </row>
    <row r="2" spans="1:5" ht="73.5" customHeight="1">
      <c r="A2" s="72" t="s">
        <v>15</v>
      </c>
      <c r="B2" s="73" t="s">
        <v>2</v>
      </c>
      <c r="C2" s="74" t="s">
        <v>141</v>
      </c>
      <c r="D2" s="74" t="s">
        <v>157</v>
      </c>
      <c r="E2" s="81" t="s">
        <v>137</v>
      </c>
    </row>
    <row r="3" spans="1:5" s="24" customFormat="1" ht="15.75" customHeight="1">
      <c r="A3" s="22">
        <v>1</v>
      </c>
      <c r="B3" s="23">
        <v>2</v>
      </c>
      <c r="C3" s="23">
        <v>3</v>
      </c>
      <c r="D3" s="23">
        <v>4</v>
      </c>
      <c r="E3" s="22">
        <v>5</v>
      </c>
    </row>
    <row r="4" spans="1:7" ht="16.5" customHeight="1">
      <c r="A4" s="4" t="s">
        <v>3</v>
      </c>
      <c r="B4" s="5" t="s">
        <v>57</v>
      </c>
      <c r="C4" s="26">
        <f>C5+C10+C14+C15+C16+C17</f>
        <v>4264406</v>
      </c>
      <c r="D4" s="26">
        <f>D5+D10+D14+D15+D16+D17</f>
        <v>4175655</v>
      </c>
      <c r="E4" s="7">
        <f aca="true" t="shared" si="0" ref="E4:E40">D4/C4</f>
        <v>0.9791879572442211</v>
      </c>
      <c r="G4" s="54"/>
    </row>
    <row r="5" spans="1:5" ht="18" customHeight="1">
      <c r="A5" s="3">
        <v>1</v>
      </c>
      <c r="B5" s="37" t="s">
        <v>58</v>
      </c>
      <c r="C5" s="8">
        <f>SUM(C7:C9)</f>
        <v>3623630</v>
      </c>
      <c r="D5" s="8">
        <f>SUM(D7:D9)</f>
        <v>3622634</v>
      </c>
      <c r="E5" s="7">
        <f t="shared" si="0"/>
        <v>0.9997251375002415</v>
      </c>
    </row>
    <row r="6" spans="1:5" ht="18" customHeight="1">
      <c r="A6" s="3"/>
      <c r="B6" s="42" t="s">
        <v>59</v>
      </c>
      <c r="C6" s="8"/>
      <c r="D6" s="8"/>
      <c r="E6" s="7"/>
    </row>
    <row r="7" spans="1:5" ht="18" customHeight="1">
      <c r="A7" s="3"/>
      <c r="B7" s="42" t="s">
        <v>5</v>
      </c>
      <c r="C7" s="8">
        <v>3303630</v>
      </c>
      <c r="D7" s="8">
        <v>3303406</v>
      </c>
      <c r="E7" s="7">
        <f t="shared" si="0"/>
        <v>0.9999321957967447</v>
      </c>
    </row>
    <row r="8" spans="1:5" ht="18" customHeight="1">
      <c r="A8" s="3"/>
      <c r="B8" s="42" t="s">
        <v>60</v>
      </c>
      <c r="C8" s="8">
        <v>320000</v>
      </c>
      <c r="D8" s="8">
        <v>319228</v>
      </c>
      <c r="E8" s="7">
        <v>0</v>
      </c>
    </row>
    <row r="9" spans="1:5" ht="18" customHeight="1">
      <c r="A9" s="3"/>
      <c r="B9" s="42" t="s">
        <v>61</v>
      </c>
      <c r="C9" s="8">
        <v>0</v>
      </c>
      <c r="D9" s="8">
        <v>0</v>
      </c>
      <c r="E9" s="7">
        <v>0</v>
      </c>
    </row>
    <row r="10" spans="1:5" s="11" customFormat="1" ht="15.75" customHeight="1">
      <c r="A10" s="3">
        <v>2</v>
      </c>
      <c r="B10" s="37" t="s">
        <v>62</v>
      </c>
      <c r="C10" s="8">
        <f>C12+C13</f>
        <v>261785</v>
      </c>
      <c r="D10" s="8">
        <v>261746</v>
      </c>
      <c r="E10" s="7">
        <f t="shared" si="0"/>
        <v>0.9998510227858739</v>
      </c>
    </row>
    <row r="11" spans="1:5" s="11" customFormat="1" ht="12.75">
      <c r="A11" s="3"/>
      <c r="B11" s="42" t="s">
        <v>59</v>
      </c>
      <c r="C11" s="8"/>
      <c r="D11" s="8"/>
      <c r="E11" s="7"/>
    </row>
    <row r="12" spans="1:5" s="2" customFormat="1" ht="12.75">
      <c r="A12" s="3"/>
      <c r="B12" s="42" t="s">
        <v>63</v>
      </c>
      <c r="C12" s="8">
        <v>241208</v>
      </c>
      <c r="D12" s="8">
        <v>241169</v>
      </c>
      <c r="E12" s="7">
        <f t="shared" si="0"/>
        <v>0.9998383138204371</v>
      </c>
    </row>
    <row r="13" spans="1:5" s="14" customFormat="1" ht="18" customHeight="1">
      <c r="A13" s="3"/>
      <c r="B13" s="42" t="s">
        <v>152</v>
      </c>
      <c r="C13" s="8">
        <v>20577</v>
      </c>
      <c r="D13" s="8">
        <v>20577</v>
      </c>
      <c r="E13" s="7">
        <v>0</v>
      </c>
    </row>
    <row r="14" spans="1:5" s="2" customFormat="1" ht="12.75">
      <c r="A14" s="3">
        <v>3</v>
      </c>
      <c r="B14" s="37" t="s">
        <v>48</v>
      </c>
      <c r="C14" s="8">
        <v>122100</v>
      </c>
      <c r="D14" s="8">
        <v>122051</v>
      </c>
      <c r="E14" s="7">
        <f t="shared" si="0"/>
        <v>0.9995986895986896</v>
      </c>
    </row>
    <row r="15" spans="1:5" s="18" customFormat="1" ht="12.75">
      <c r="A15" s="3">
        <v>4</v>
      </c>
      <c r="B15" s="37" t="s">
        <v>27</v>
      </c>
      <c r="C15" s="8">
        <v>1041</v>
      </c>
      <c r="D15" s="8">
        <v>1041</v>
      </c>
      <c r="E15" s="7">
        <f t="shared" si="0"/>
        <v>1</v>
      </c>
    </row>
    <row r="16" spans="1:5" s="2" customFormat="1" ht="18" customHeight="1">
      <c r="A16" s="3">
        <v>5</v>
      </c>
      <c r="B16" s="37" t="s">
        <v>65</v>
      </c>
      <c r="C16" s="8">
        <v>246100</v>
      </c>
      <c r="D16" s="8">
        <v>246051</v>
      </c>
      <c r="E16" s="7">
        <f t="shared" si="0"/>
        <v>0.9998008939455506</v>
      </c>
    </row>
    <row r="17" spans="1:5" s="11" customFormat="1" ht="18" customHeight="1">
      <c r="A17" s="3">
        <v>6</v>
      </c>
      <c r="B17" s="1" t="s">
        <v>132</v>
      </c>
      <c r="C17" s="8">
        <v>9750</v>
      </c>
      <c r="D17" s="8">
        <v>-77868</v>
      </c>
      <c r="E17" s="7">
        <f t="shared" si="0"/>
        <v>-7.986461538461539</v>
      </c>
    </row>
    <row r="18" spans="1:5" s="2" customFormat="1" ht="18" customHeight="1">
      <c r="A18" s="4" t="s">
        <v>6</v>
      </c>
      <c r="B18" s="5" t="s">
        <v>66</v>
      </c>
      <c r="C18" s="26">
        <f>C19+C24+C25+C26+C28+C30+C32</f>
        <v>4264406</v>
      </c>
      <c r="D18" s="26">
        <f>D19+D24+D25+D26+D28+D30+D32</f>
        <v>4197709</v>
      </c>
      <c r="E18" s="7">
        <f t="shared" si="0"/>
        <v>0.9843596036587511</v>
      </c>
    </row>
    <row r="19" spans="1:5" s="2" customFormat="1" ht="18" customHeight="1">
      <c r="A19" s="56">
        <v>1</v>
      </c>
      <c r="B19" s="75" t="s">
        <v>67</v>
      </c>
      <c r="C19" s="8">
        <f>SUM(C21:C23)</f>
        <v>1886761</v>
      </c>
      <c r="D19" s="8">
        <f>SUM(D21:D23)</f>
        <v>1886333</v>
      </c>
      <c r="E19" s="7">
        <f t="shared" si="0"/>
        <v>0.9997731562185141</v>
      </c>
    </row>
    <row r="20" spans="1:5" s="2" customFormat="1" ht="18" customHeight="1">
      <c r="A20" s="3"/>
      <c r="B20" s="42" t="s">
        <v>59</v>
      </c>
      <c r="C20" s="8"/>
      <c r="D20" s="8"/>
      <c r="E20" s="7"/>
    </row>
    <row r="21" spans="1:5" s="2" customFormat="1" ht="18" customHeight="1">
      <c r="A21" s="3"/>
      <c r="B21" s="57" t="s">
        <v>8</v>
      </c>
      <c r="C21" s="27">
        <v>1529761</v>
      </c>
      <c r="D21" s="27">
        <v>1529761</v>
      </c>
      <c r="E21" s="7">
        <f t="shared" si="0"/>
        <v>1</v>
      </c>
    </row>
    <row r="22" spans="1:5" s="2" customFormat="1" ht="18" customHeight="1">
      <c r="A22" s="56"/>
      <c r="B22" s="57" t="s">
        <v>20</v>
      </c>
      <c r="C22" s="27">
        <v>231000</v>
      </c>
      <c r="D22" s="27">
        <v>230886</v>
      </c>
      <c r="E22" s="7">
        <f t="shared" si="0"/>
        <v>0.9995064935064935</v>
      </c>
    </row>
    <row r="23" spans="1:5" s="2" customFormat="1" ht="18" customHeight="1">
      <c r="A23" s="56"/>
      <c r="B23" s="57" t="s">
        <v>32</v>
      </c>
      <c r="C23" s="27">
        <v>126000</v>
      </c>
      <c r="D23" s="27">
        <v>125686</v>
      </c>
      <c r="E23" s="7">
        <f t="shared" si="0"/>
        <v>0.9975079365079365</v>
      </c>
    </row>
    <row r="24" spans="1:5" s="2" customFormat="1" ht="27" customHeight="1">
      <c r="A24" s="56">
        <v>2</v>
      </c>
      <c r="B24" s="58" t="s">
        <v>9</v>
      </c>
      <c r="C24" s="8">
        <v>285435</v>
      </c>
      <c r="D24" s="8">
        <v>285435</v>
      </c>
      <c r="E24" s="7">
        <f t="shared" si="0"/>
        <v>1</v>
      </c>
    </row>
    <row r="25" spans="1:5" s="2" customFormat="1" ht="18" customHeight="1">
      <c r="A25" s="56">
        <v>3</v>
      </c>
      <c r="B25" s="58" t="s">
        <v>16</v>
      </c>
      <c r="C25" s="27">
        <v>39000</v>
      </c>
      <c r="D25" s="27">
        <v>38906</v>
      </c>
      <c r="E25" s="7">
        <f t="shared" si="0"/>
        <v>0.9975897435897436</v>
      </c>
    </row>
    <row r="26" spans="1:5" s="14" customFormat="1" ht="18" customHeight="1">
      <c r="A26" s="56">
        <v>4</v>
      </c>
      <c r="B26" s="75" t="s">
        <v>68</v>
      </c>
      <c r="C26" s="8">
        <v>1946010</v>
      </c>
      <c r="D26" s="8">
        <v>1880044</v>
      </c>
      <c r="E26" s="7">
        <f t="shared" si="0"/>
        <v>0.9661019213673105</v>
      </c>
    </row>
    <row r="27" spans="1:5" s="14" customFormat="1" ht="18" customHeight="1">
      <c r="A27" s="3"/>
      <c r="B27" s="57" t="s">
        <v>69</v>
      </c>
      <c r="C27" s="8">
        <v>58800</v>
      </c>
      <c r="D27" s="8">
        <v>58775</v>
      </c>
      <c r="E27" s="7">
        <f t="shared" si="0"/>
        <v>0.9995748299319728</v>
      </c>
    </row>
    <row r="28" spans="1:5" s="2" customFormat="1" ht="12.75">
      <c r="A28" s="56">
        <v>5</v>
      </c>
      <c r="B28" s="57" t="s">
        <v>38</v>
      </c>
      <c r="C28" s="8">
        <v>2000</v>
      </c>
      <c r="D28" s="8">
        <v>1962</v>
      </c>
      <c r="E28" s="7">
        <f t="shared" si="0"/>
        <v>0.981</v>
      </c>
    </row>
    <row r="29" spans="1:5" s="18" customFormat="1" ht="12.75">
      <c r="A29" s="3"/>
      <c r="B29" s="57" t="s">
        <v>71</v>
      </c>
      <c r="C29" s="8"/>
      <c r="D29" s="8"/>
      <c r="E29" s="7">
        <v>0</v>
      </c>
    </row>
    <row r="30" spans="1:5" s="2" customFormat="1" ht="18" customHeight="1">
      <c r="A30" s="56">
        <v>6</v>
      </c>
      <c r="B30" s="58" t="s">
        <v>72</v>
      </c>
      <c r="C30" s="8">
        <v>58200</v>
      </c>
      <c r="D30" s="8">
        <v>58110</v>
      </c>
      <c r="E30" s="7">
        <f t="shared" si="0"/>
        <v>0.9984536082474227</v>
      </c>
    </row>
    <row r="31" spans="1:5" s="11" customFormat="1" ht="27.75" customHeight="1">
      <c r="A31" s="3"/>
      <c r="B31" s="57" t="s">
        <v>73</v>
      </c>
      <c r="C31" s="27">
        <v>17000</v>
      </c>
      <c r="D31" s="27">
        <v>16773</v>
      </c>
      <c r="E31" s="7">
        <f t="shared" si="0"/>
        <v>0.9866470588235294</v>
      </c>
    </row>
    <row r="32" spans="1:5" s="2" customFormat="1" ht="18" customHeight="1">
      <c r="A32" s="56">
        <v>7</v>
      </c>
      <c r="B32" s="58" t="s">
        <v>74</v>
      </c>
      <c r="C32" s="27">
        <v>47000</v>
      </c>
      <c r="D32" s="27">
        <v>46919</v>
      </c>
      <c r="E32" s="7">
        <f t="shared" si="0"/>
        <v>0.9982765957446809</v>
      </c>
    </row>
    <row r="33" spans="1:5" s="16" customFormat="1" ht="18" customHeight="1">
      <c r="A33" s="4" t="s">
        <v>11</v>
      </c>
      <c r="B33" s="19" t="s">
        <v>75</v>
      </c>
      <c r="C33" s="78">
        <f>C4-C18</f>
        <v>0</v>
      </c>
      <c r="D33" s="78">
        <f>D4-D18</f>
        <v>-22054</v>
      </c>
      <c r="E33" s="7" t="e">
        <f t="shared" si="0"/>
        <v>#DIV/0!</v>
      </c>
    </row>
    <row r="34" spans="1:5" s="2" customFormat="1" ht="18" customHeight="1">
      <c r="A34" s="76" t="s">
        <v>42</v>
      </c>
      <c r="B34" s="77" t="s">
        <v>56</v>
      </c>
      <c r="C34" s="78"/>
      <c r="D34" s="78"/>
      <c r="E34" s="7"/>
    </row>
    <row r="35" spans="1:5" s="2" customFormat="1" ht="18" customHeight="1">
      <c r="A35" s="76" t="s">
        <v>13</v>
      </c>
      <c r="B35" s="77" t="s">
        <v>76</v>
      </c>
      <c r="C35" s="78">
        <f>C33-C34</f>
        <v>0</v>
      </c>
      <c r="D35" s="78">
        <f>D33-D34</f>
        <v>-22054</v>
      </c>
      <c r="E35" s="7" t="e">
        <f t="shared" si="0"/>
        <v>#DIV/0!</v>
      </c>
    </row>
    <row r="36" spans="1:5" s="2" customFormat="1" ht="18" customHeight="1">
      <c r="A36" s="76" t="s">
        <v>54</v>
      </c>
      <c r="B36" s="79" t="s">
        <v>55</v>
      </c>
      <c r="C36" s="26">
        <f>C37+C38</f>
        <v>309800</v>
      </c>
      <c r="D36" s="26">
        <f>D37+D38</f>
        <v>306081</v>
      </c>
      <c r="E36" s="7">
        <f t="shared" si="0"/>
        <v>0.9879954809554551</v>
      </c>
    </row>
    <row r="37" spans="1:5" s="2" customFormat="1" ht="18" customHeight="1">
      <c r="A37" s="56">
        <v>1</v>
      </c>
      <c r="B37" s="57" t="s">
        <v>77</v>
      </c>
      <c r="C37" s="8">
        <v>300000</v>
      </c>
      <c r="D37" s="8">
        <v>296295</v>
      </c>
      <c r="E37" s="7">
        <f t="shared" si="0"/>
        <v>0.98765</v>
      </c>
    </row>
    <row r="38" spans="1:5" s="2" customFormat="1" ht="12.75">
      <c r="A38" s="56">
        <v>2</v>
      </c>
      <c r="B38" s="57" t="s">
        <v>19</v>
      </c>
      <c r="C38" s="8">
        <v>9800</v>
      </c>
      <c r="D38" s="8">
        <v>9786</v>
      </c>
      <c r="E38" s="7">
        <f t="shared" si="0"/>
        <v>0.9985714285714286</v>
      </c>
    </row>
    <row r="39" spans="1:5" s="2" customFormat="1" ht="18" customHeight="1">
      <c r="A39" s="4" t="s">
        <v>79</v>
      </c>
      <c r="B39" s="77" t="s">
        <v>80</v>
      </c>
      <c r="C39" s="26">
        <v>41500</v>
      </c>
      <c r="D39" s="26">
        <v>41503</v>
      </c>
      <c r="E39" s="7">
        <f t="shared" si="0"/>
        <v>1.0000722891566265</v>
      </c>
    </row>
    <row r="40" spans="1:5" ht="25.5">
      <c r="A40" s="4" t="s">
        <v>81</v>
      </c>
      <c r="B40" s="77" t="s">
        <v>12</v>
      </c>
      <c r="C40" s="105">
        <v>33.5</v>
      </c>
      <c r="D40" s="106">
        <v>31.04</v>
      </c>
      <c r="E40" s="7">
        <f t="shared" si="0"/>
        <v>0.9265671641791045</v>
      </c>
    </row>
    <row r="41" spans="1:5" ht="12.75">
      <c r="A41" s="4" t="s">
        <v>82</v>
      </c>
      <c r="B41" s="77" t="s">
        <v>83</v>
      </c>
      <c r="C41" s="8"/>
      <c r="D41" s="8"/>
      <c r="E41" s="7"/>
    </row>
    <row r="42" spans="1:5" ht="12.75">
      <c r="A42" s="56">
        <v>1</v>
      </c>
      <c r="B42" s="65" t="s">
        <v>84</v>
      </c>
      <c r="C42" s="27">
        <v>309176</v>
      </c>
      <c r="D42" s="27">
        <v>309176</v>
      </c>
      <c r="E42" s="7"/>
    </row>
    <row r="43" spans="1:5" ht="12.75">
      <c r="A43" s="56">
        <v>2</v>
      </c>
      <c r="B43" s="65" t="s">
        <v>85</v>
      </c>
      <c r="C43" s="27">
        <v>60000</v>
      </c>
      <c r="D43" s="27">
        <v>60031</v>
      </c>
      <c r="E43" s="7"/>
    </row>
    <row r="44" spans="1:5" ht="12.75">
      <c r="A44" s="4" t="s">
        <v>86</v>
      </c>
      <c r="B44" s="77" t="s">
        <v>87</v>
      </c>
      <c r="C44" s="26"/>
      <c r="D44" s="26"/>
      <c r="E44" s="7"/>
    </row>
    <row r="45" spans="1:5" ht="12.75">
      <c r="A45" s="56">
        <v>1</v>
      </c>
      <c r="B45" s="65" t="s">
        <v>88</v>
      </c>
      <c r="C45" s="27">
        <v>69361</v>
      </c>
      <c r="D45" s="27">
        <v>69361</v>
      </c>
      <c r="E45" s="7"/>
    </row>
    <row r="46" spans="1:5" ht="12.75">
      <c r="A46" s="56"/>
      <c r="B46" s="65" t="s">
        <v>89</v>
      </c>
      <c r="C46" s="27"/>
      <c r="D46" s="27"/>
      <c r="E46" s="7"/>
    </row>
    <row r="47" spans="1:5" ht="12.75">
      <c r="A47" s="56">
        <v>2</v>
      </c>
      <c r="B47" s="65" t="s">
        <v>90</v>
      </c>
      <c r="C47" s="27">
        <v>159100</v>
      </c>
      <c r="D47" s="27">
        <v>166202</v>
      </c>
      <c r="E47" s="7"/>
    </row>
    <row r="48" spans="1:5" ht="12.75">
      <c r="A48" s="56"/>
      <c r="B48" s="65" t="s">
        <v>91</v>
      </c>
      <c r="C48" s="27"/>
      <c r="D48" s="27"/>
      <c r="E48" s="7"/>
    </row>
    <row r="49" spans="1:5" ht="12.75">
      <c r="A49" s="4" t="s">
        <v>92</v>
      </c>
      <c r="B49" s="77" t="s">
        <v>93</v>
      </c>
      <c r="C49" s="26"/>
      <c r="D49" s="26"/>
      <c r="E49" s="7"/>
    </row>
    <row r="50" spans="1:5" ht="12.75">
      <c r="A50" s="56">
        <v>1</v>
      </c>
      <c r="B50" s="65" t="s">
        <v>94</v>
      </c>
      <c r="C50" s="27">
        <v>181516</v>
      </c>
      <c r="D50" s="27">
        <v>181516</v>
      </c>
      <c r="E50" s="7"/>
    </row>
    <row r="51" spans="1:5" ht="12.75">
      <c r="A51" s="56"/>
      <c r="B51" s="65" t="s">
        <v>89</v>
      </c>
      <c r="C51" s="27"/>
      <c r="D51" s="27"/>
      <c r="E51" s="7"/>
    </row>
    <row r="52" spans="1:5" ht="12.75">
      <c r="A52" s="56">
        <v>2</v>
      </c>
      <c r="B52" s="65" t="s">
        <v>95</v>
      </c>
      <c r="C52" s="27">
        <v>55000</v>
      </c>
      <c r="D52" s="27">
        <v>54394</v>
      </c>
      <c r="E52" s="7"/>
    </row>
    <row r="53" spans="1:5" ht="12.75">
      <c r="A53" s="56"/>
      <c r="B53" s="65" t="s">
        <v>89</v>
      </c>
      <c r="C53" s="27"/>
      <c r="D53" s="27"/>
      <c r="E53" s="66"/>
    </row>
    <row r="54" spans="1:5" ht="12.75">
      <c r="A54" s="4" t="s">
        <v>96</v>
      </c>
      <c r="B54" s="5" t="s">
        <v>14</v>
      </c>
      <c r="C54" s="8"/>
      <c r="D54" s="8"/>
      <c r="E54" s="7"/>
    </row>
  </sheetData>
  <mergeCells count="1">
    <mergeCell ref="A1:E1"/>
  </mergeCells>
  <printOptions/>
  <pageMargins left="0.75" right="0.75" top="0.66" bottom="0.61" header="0.17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E58"/>
  <sheetViews>
    <sheetView workbookViewId="0" topLeftCell="A1">
      <selection activeCell="F16" sqref="F16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153" t="s">
        <v>50</v>
      </c>
      <c r="B1" s="153"/>
      <c r="C1" s="153"/>
      <c r="D1" s="153"/>
      <c r="E1" s="153"/>
    </row>
    <row r="2" spans="1:5" ht="68.25" customHeight="1">
      <c r="A2" s="107" t="s">
        <v>15</v>
      </c>
      <c r="B2" s="108" t="s">
        <v>2</v>
      </c>
      <c r="C2" s="74" t="s">
        <v>141</v>
      </c>
      <c r="D2" s="74" t="s">
        <v>157</v>
      </c>
      <c r="E2" s="81" t="s">
        <v>137</v>
      </c>
    </row>
    <row r="3" spans="1:5" s="24" customFormat="1" ht="12.75" customHeight="1">
      <c r="A3" s="109">
        <v>1</v>
      </c>
      <c r="B3" s="110">
        <v>2</v>
      </c>
      <c r="C3" s="110">
        <v>3</v>
      </c>
      <c r="D3" s="110">
        <v>4</v>
      </c>
      <c r="E3" s="109">
        <v>5</v>
      </c>
    </row>
    <row r="4" spans="1:5" ht="16.5" customHeight="1">
      <c r="A4" s="9" t="s">
        <v>3</v>
      </c>
      <c r="B4" s="10" t="s">
        <v>57</v>
      </c>
      <c r="C4" s="6">
        <f>C5+C10+C14+C15+C16</f>
        <v>9994549</v>
      </c>
      <c r="D4" s="6">
        <f>D5+D10+D14+D15+D16</f>
        <v>10351527</v>
      </c>
      <c r="E4" s="111">
        <f>D4/C4</f>
        <v>1.0357172694835954</v>
      </c>
    </row>
    <row r="5" spans="1:5" ht="18" customHeight="1">
      <c r="A5" s="112">
        <v>1</v>
      </c>
      <c r="B5" s="113" t="s">
        <v>58</v>
      </c>
      <c r="C5" s="114">
        <f>SUM(C7:C9)</f>
        <v>5341549</v>
      </c>
      <c r="D5" s="114">
        <f>SUM(D6:D9)</f>
        <v>5173821</v>
      </c>
      <c r="E5" s="111">
        <f>D5/C5</f>
        <v>0.9685993707068867</v>
      </c>
    </row>
    <row r="6" spans="1:5" ht="18" customHeight="1">
      <c r="A6" s="112"/>
      <c r="B6" s="115" t="s">
        <v>59</v>
      </c>
      <c r="C6" s="114"/>
      <c r="D6" s="114"/>
      <c r="E6" s="111"/>
    </row>
    <row r="7" spans="1:5" ht="18" customHeight="1">
      <c r="A7" s="112"/>
      <c r="B7" s="115" t="s">
        <v>5</v>
      </c>
      <c r="C7" s="114">
        <v>5281301</v>
      </c>
      <c r="D7" s="114">
        <v>5117565</v>
      </c>
      <c r="E7" s="111">
        <f>D7/C7</f>
        <v>0.968997033117408</v>
      </c>
    </row>
    <row r="8" spans="1:5" ht="18" customHeight="1">
      <c r="A8" s="112"/>
      <c r="B8" s="115" t="s">
        <v>60</v>
      </c>
      <c r="C8" s="114">
        <v>60248</v>
      </c>
      <c r="D8" s="114">
        <v>56256</v>
      </c>
      <c r="E8" s="111"/>
    </row>
    <row r="9" spans="1:5" s="11" customFormat="1" ht="15.75" customHeight="1">
      <c r="A9" s="112"/>
      <c r="B9" s="115" t="s">
        <v>61</v>
      </c>
      <c r="C9" s="114"/>
      <c r="D9" s="114"/>
      <c r="E9" s="111"/>
    </row>
    <row r="10" spans="1:5" s="11" customFormat="1" ht="12.75">
      <c r="A10" s="112">
        <v>2</v>
      </c>
      <c r="B10" s="113" t="s">
        <v>62</v>
      </c>
      <c r="C10" s="114">
        <f>C12+C13</f>
        <v>210000</v>
      </c>
      <c r="D10" s="114">
        <f>D12+D13</f>
        <v>70547</v>
      </c>
      <c r="E10" s="111">
        <f>D10/C10</f>
        <v>0.33593809523809526</v>
      </c>
    </row>
    <row r="11" spans="1:5" s="2" customFormat="1" ht="18" customHeight="1">
      <c r="A11" s="112"/>
      <c r="B11" s="115" t="s">
        <v>59</v>
      </c>
      <c r="C11" s="114"/>
      <c r="D11" s="114"/>
      <c r="E11" s="111"/>
    </row>
    <row r="12" spans="1:5" s="14" customFormat="1" ht="18" customHeight="1">
      <c r="A12" s="112"/>
      <c r="B12" s="115" t="s">
        <v>63</v>
      </c>
      <c r="C12" s="114">
        <v>210000</v>
      </c>
      <c r="D12" s="114">
        <v>70547</v>
      </c>
      <c r="E12" s="111">
        <f>D12/C12</f>
        <v>0.33593809523809526</v>
      </c>
    </row>
    <row r="13" spans="1:5" s="14" customFormat="1" ht="12.75" customHeight="1">
      <c r="A13" s="112"/>
      <c r="B13" s="115" t="s">
        <v>144</v>
      </c>
      <c r="C13" s="114"/>
      <c r="D13" s="114"/>
      <c r="E13" s="111"/>
    </row>
    <row r="14" spans="1:5" s="14" customFormat="1" ht="14.25" customHeight="1">
      <c r="A14" s="112">
        <v>3</v>
      </c>
      <c r="B14" s="113" t="s">
        <v>48</v>
      </c>
      <c r="C14" s="114">
        <v>163000</v>
      </c>
      <c r="D14" s="114">
        <v>269536</v>
      </c>
      <c r="E14" s="111">
        <f>D14/C14</f>
        <v>1.65359509202454</v>
      </c>
    </row>
    <row r="15" spans="1:5" s="2" customFormat="1" ht="12.75">
      <c r="A15" s="112">
        <v>4</v>
      </c>
      <c r="B15" s="113" t="s">
        <v>27</v>
      </c>
      <c r="C15" s="114">
        <v>20000</v>
      </c>
      <c r="D15" s="114">
        <v>16408</v>
      </c>
      <c r="E15" s="111"/>
    </row>
    <row r="16" spans="1:5" s="18" customFormat="1" ht="12.75">
      <c r="A16" s="112">
        <v>5</v>
      </c>
      <c r="B16" s="113" t="s">
        <v>65</v>
      </c>
      <c r="C16" s="114">
        <v>4260000</v>
      </c>
      <c r="D16" s="114">
        <v>4821215</v>
      </c>
      <c r="E16" s="111"/>
    </row>
    <row r="17" spans="1:5" s="2" customFormat="1" ht="17.25" customHeight="1">
      <c r="A17" s="9" t="s">
        <v>6</v>
      </c>
      <c r="B17" s="10" t="s">
        <v>66</v>
      </c>
      <c r="C17" s="6">
        <f>C18+C23+C24+C25+C27+C29+C31</f>
        <v>9994549</v>
      </c>
      <c r="D17" s="6">
        <f>D18+D23+D24+D25+D27+D29+D31</f>
        <v>9698643</v>
      </c>
      <c r="E17" s="111">
        <f>D17/C17</f>
        <v>0.9703932613667711</v>
      </c>
    </row>
    <row r="18" spans="1:5" s="11" customFormat="1" ht="15" customHeight="1">
      <c r="A18" s="112">
        <v>1</v>
      </c>
      <c r="B18" s="116" t="s">
        <v>67</v>
      </c>
      <c r="C18" s="114">
        <f>SUM(C20:C22)</f>
        <v>2135270</v>
      </c>
      <c r="D18" s="114">
        <f>SUM(D20:D22)</f>
        <v>1965502</v>
      </c>
      <c r="E18" s="111">
        <f>D18/C18</f>
        <v>0.9204934270607464</v>
      </c>
    </row>
    <row r="19" spans="1:5" s="11" customFormat="1" ht="15.75" customHeight="1">
      <c r="A19" s="112"/>
      <c r="B19" s="115" t="s">
        <v>59</v>
      </c>
      <c r="C19" s="114"/>
      <c r="D19" s="114"/>
      <c r="E19" s="111"/>
    </row>
    <row r="20" spans="1:5" s="11" customFormat="1" ht="14.25" customHeight="1">
      <c r="A20" s="12"/>
      <c r="B20" s="117" t="s">
        <v>8</v>
      </c>
      <c r="C20" s="13">
        <v>1785270</v>
      </c>
      <c r="D20" s="13">
        <v>1635933</v>
      </c>
      <c r="E20" s="111">
        <f>D20/C20</f>
        <v>0.9163504679964375</v>
      </c>
    </row>
    <row r="21" spans="1:5" s="2" customFormat="1" ht="15.75" customHeight="1">
      <c r="A21" s="12"/>
      <c r="B21" s="117" t="s">
        <v>20</v>
      </c>
      <c r="C21" s="13">
        <v>130000</v>
      </c>
      <c r="D21" s="13">
        <v>125132</v>
      </c>
      <c r="E21" s="111">
        <f>D21/C21</f>
        <v>0.9625538461538462</v>
      </c>
    </row>
    <row r="22" spans="1:5" s="2" customFormat="1" ht="18" customHeight="1">
      <c r="A22" s="12"/>
      <c r="B22" s="117" t="s">
        <v>32</v>
      </c>
      <c r="C22" s="13">
        <v>220000</v>
      </c>
      <c r="D22" s="13">
        <v>204437</v>
      </c>
      <c r="E22" s="111">
        <f>D22/C22</f>
        <v>0.9292590909090909</v>
      </c>
    </row>
    <row r="23" spans="1:5" s="2" customFormat="1" ht="28.5" customHeight="1">
      <c r="A23" s="112">
        <v>2</v>
      </c>
      <c r="B23" s="118" t="s">
        <v>9</v>
      </c>
      <c r="C23" s="114">
        <v>336526</v>
      </c>
      <c r="D23" s="114">
        <v>324967</v>
      </c>
      <c r="E23" s="111">
        <f>D23/C23</f>
        <v>0.9656519852849408</v>
      </c>
    </row>
    <row r="24" spans="1:5" s="2" customFormat="1" ht="14.25" customHeight="1">
      <c r="A24" s="112">
        <v>3</v>
      </c>
      <c r="B24" s="118" t="s">
        <v>16</v>
      </c>
      <c r="C24" s="13">
        <v>38000</v>
      </c>
      <c r="D24" s="13">
        <v>34776</v>
      </c>
      <c r="E24" s="111"/>
    </row>
    <row r="25" spans="1:5" s="2" customFormat="1" ht="12.75" customHeight="1">
      <c r="A25" s="112">
        <v>4</v>
      </c>
      <c r="B25" s="116" t="s">
        <v>68</v>
      </c>
      <c r="C25" s="114">
        <f>2892753+19000</f>
        <v>2911753</v>
      </c>
      <c r="D25" s="114">
        <v>2880881</v>
      </c>
      <c r="E25" s="111">
        <f>D25/C25</f>
        <v>0.9893974523251113</v>
      </c>
    </row>
    <row r="26" spans="1:5" s="2" customFormat="1" ht="18" customHeight="1">
      <c r="A26" s="119"/>
      <c r="B26" s="117" t="s">
        <v>69</v>
      </c>
      <c r="C26" s="114"/>
      <c r="D26" s="114"/>
      <c r="E26" s="111"/>
    </row>
    <row r="27" spans="1:5" s="2" customFormat="1" ht="14.25" customHeight="1">
      <c r="A27" s="112" t="s">
        <v>70</v>
      </c>
      <c r="B27" s="117" t="s">
        <v>38</v>
      </c>
      <c r="C27" s="114">
        <v>3000</v>
      </c>
      <c r="D27" s="114">
        <v>2725</v>
      </c>
      <c r="E27" s="111"/>
    </row>
    <row r="28" spans="1:5" s="14" customFormat="1" ht="13.5" customHeight="1">
      <c r="A28" s="119"/>
      <c r="B28" s="117" t="s">
        <v>71</v>
      </c>
      <c r="C28" s="114"/>
      <c r="D28" s="114">
        <v>1601</v>
      </c>
      <c r="E28" s="111"/>
    </row>
    <row r="29" spans="1:5" s="14" customFormat="1" ht="14.25" customHeight="1">
      <c r="A29" s="112">
        <v>6</v>
      </c>
      <c r="B29" s="118" t="s">
        <v>72</v>
      </c>
      <c r="C29" s="114">
        <v>4450000</v>
      </c>
      <c r="D29" s="114">
        <v>4383107</v>
      </c>
      <c r="E29" s="111">
        <f>D29/C29</f>
        <v>0.9849678651685393</v>
      </c>
    </row>
    <row r="30" spans="1:5" s="2" customFormat="1" ht="25.5">
      <c r="A30" s="12"/>
      <c r="B30" s="117" t="s">
        <v>73</v>
      </c>
      <c r="C30" s="13">
        <v>0</v>
      </c>
      <c r="D30" s="13">
        <v>3340223</v>
      </c>
      <c r="E30" s="111"/>
    </row>
    <row r="31" spans="1:5" s="18" customFormat="1" ht="12.75">
      <c r="A31" s="12">
        <v>7</v>
      </c>
      <c r="B31" s="118" t="s">
        <v>74</v>
      </c>
      <c r="C31" s="13">
        <v>120000</v>
      </c>
      <c r="D31" s="13">
        <v>106685</v>
      </c>
      <c r="E31" s="111"/>
    </row>
    <row r="32" spans="1:5" s="2" customFormat="1" ht="18" customHeight="1">
      <c r="A32" s="15" t="s">
        <v>11</v>
      </c>
      <c r="B32" s="120" t="s">
        <v>75</v>
      </c>
      <c r="C32" s="121">
        <f>C4-C17</f>
        <v>0</v>
      </c>
      <c r="D32" s="121">
        <f>D4-D17</f>
        <v>652884</v>
      </c>
      <c r="E32" s="111"/>
    </row>
    <row r="33" spans="1:5" s="11" customFormat="1" ht="12.75" customHeight="1">
      <c r="A33" s="15" t="s">
        <v>42</v>
      </c>
      <c r="B33" s="21" t="s">
        <v>56</v>
      </c>
      <c r="C33" s="121"/>
      <c r="D33" s="121">
        <v>304</v>
      </c>
      <c r="E33" s="111"/>
    </row>
    <row r="34" spans="1:5" s="2" customFormat="1" ht="15" customHeight="1">
      <c r="A34" s="15" t="s">
        <v>13</v>
      </c>
      <c r="B34" s="21" t="s">
        <v>76</v>
      </c>
      <c r="C34" s="121">
        <f>C32-C33</f>
        <v>0</v>
      </c>
      <c r="D34" s="121">
        <f>D32-D33</f>
        <v>652580</v>
      </c>
      <c r="E34" s="111"/>
    </row>
    <row r="35" spans="1:5" s="16" customFormat="1" ht="18" customHeight="1">
      <c r="A35" s="9" t="s">
        <v>54</v>
      </c>
      <c r="B35" s="122" t="s">
        <v>55</v>
      </c>
      <c r="C35" s="6">
        <f>SUM(C36,C39)</f>
        <v>16226817</v>
      </c>
      <c r="D35" s="6">
        <f>SUM(D36,D39)</f>
        <v>12259979</v>
      </c>
      <c r="E35" s="111">
        <f>D35/C35</f>
        <v>0.7555381317235537</v>
      </c>
    </row>
    <row r="36" spans="1:5" s="2" customFormat="1" ht="18" customHeight="1">
      <c r="A36" s="112">
        <v>1</v>
      </c>
      <c r="B36" s="117" t="s">
        <v>77</v>
      </c>
      <c r="C36" s="123">
        <f>SUM(C37:C38)</f>
        <v>16110582</v>
      </c>
      <c r="D36" s="123">
        <f>SUM(D37:D38)</f>
        <v>12143744</v>
      </c>
      <c r="E36" s="111">
        <f>D36/C36</f>
        <v>0.7537743825766196</v>
      </c>
    </row>
    <row r="37" spans="1:5" s="2" customFormat="1" ht="18" customHeight="1">
      <c r="A37" s="112"/>
      <c r="B37" s="117" t="s">
        <v>135</v>
      </c>
      <c r="C37" s="123">
        <v>16033444</v>
      </c>
      <c r="D37" s="114">
        <v>12079414</v>
      </c>
      <c r="E37" s="111">
        <f>D37/C37</f>
        <v>0.7533886044695076</v>
      </c>
    </row>
    <row r="38" spans="1:5" s="2" customFormat="1" ht="18" customHeight="1">
      <c r="A38" s="112"/>
      <c r="B38" s="117" t="s">
        <v>154</v>
      </c>
      <c r="C38" s="123">
        <v>77138</v>
      </c>
      <c r="D38" s="114">
        <v>64330</v>
      </c>
      <c r="E38" s="111">
        <f>D38/C38</f>
        <v>0.8339599159947108</v>
      </c>
    </row>
    <row r="39" spans="1:5" s="2" customFormat="1" ht="18" customHeight="1">
      <c r="A39" s="112">
        <v>2</v>
      </c>
      <c r="B39" s="117" t="s">
        <v>19</v>
      </c>
      <c r="C39" s="114">
        <v>116235</v>
      </c>
      <c r="D39" s="114">
        <v>116235</v>
      </c>
      <c r="E39" s="111"/>
    </row>
    <row r="40" spans="1:5" s="2" customFormat="1" ht="18" customHeight="1">
      <c r="A40" s="112">
        <v>3</v>
      </c>
      <c r="B40" s="117" t="s">
        <v>153</v>
      </c>
      <c r="C40" s="114"/>
      <c r="D40" s="114">
        <v>187775</v>
      </c>
      <c r="E40" s="111"/>
    </row>
    <row r="41" spans="1:5" s="2" customFormat="1" ht="12.75">
      <c r="A41" s="9" t="s">
        <v>79</v>
      </c>
      <c r="B41" s="21" t="s">
        <v>80</v>
      </c>
      <c r="C41" s="6">
        <v>0</v>
      </c>
      <c r="D41" s="6">
        <v>56000</v>
      </c>
      <c r="E41" s="111"/>
    </row>
    <row r="42" spans="1:5" s="2" customFormat="1" ht="24.75" customHeight="1">
      <c r="A42" s="9" t="s">
        <v>81</v>
      </c>
      <c r="B42" s="21" t="s">
        <v>12</v>
      </c>
      <c r="C42" s="114">
        <v>38</v>
      </c>
      <c r="D42" s="114">
        <v>32</v>
      </c>
      <c r="E42" s="111">
        <f>D42/C42</f>
        <v>0.8421052631578947</v>
      </c>
    </row>
    <row r="43" spans="1:5" ht="12.75">
      <c r="A43" s="9" t="s">
        <v>82</v>
      </c>
      <c r="B43" s="21" t="s">
        <v>83</v>
      </c>
      <c r="C43" s="114"/>
      <c r="D43" s="114"/>
      <c r="E43" s="111"/>
    </row>
    <row r="44" spans="1:5" ht="12.75">
      <c r="A44" s="12">
        <v>1</v>
      </c>
      <c r="B44" s="124" t="s">
        <v>84</v>
      </c>
      <c r="C44" s="13">
        <v>714582</v>
      </c>
      <c r="D44" s="13">
        <v>714582</v>
      </c>
      <c r="E44" s="125"/>
    </row>
    <row r="45" spans="1:5" ht="12.75">
      <c r="A45" s="12">
        <v>2</v>
      </c>
      <c r="B45" s="124" t="s">
        <v>85</v>
      </c>
      <c r="C45" s="13"/>
      <c r="D45" s="13">
        <v>819970</v>
      </c>
      <c r="E45" s="125"/>
    </row>
    <row r="46" spans="1:5" ht="12.75">
      <c r="A46" s="9" t="s">
        <v>86</v>
      </c>
      <c r="B46" s="21" t="s">
        <v>87</v>
      </c>
      <c r="C46" s="6"/>
      <c r="D46" s="6"/>
      <c r="E46" s="111"/>
    </row>
    <row r="47" spans="1:5" ht="12.75">
      <c r="A47" s="12">
        <v>1</v>
      </c>
      <c r="B47" s="124" t="s">
        <v>88</v>
      </c>
      <c r="C47" s="13">
        <v>149193</v>
      </c>
      <c r="D47" s="13">
        <v>149193</v>
      </c>
      <c r="E47" s="125"/>
    </row>
    <row r="48" spans="1:5" ht="12.75">
      <c r="A48" s="12"/>
      <c r="B48" s="124" t="s">
        <v>89</v>
      </c>
      <c r="C48" s="13"/>
      <c r="D48" s="13">
        <v>0</v>
      </c>
      <c r="E48" s="125"/>
    </row>
    <row r="49" spans="1:5" ht="12.75">
      <c r="A49" s="12">
        <v>2</v>
      </c>
      <c r="B49" s="124" t="s">
        <v>90</v>
      </c>
      <c r="C49" s="13">
        <v>50000</v>
      </c>
      <c r="D49" s="13">
        <v>1363737</v>
      </c>
      <c r="E49" s="125"/>
    </row>
    <row r="50" spans="1:5" ht="12.75">
      <c r="A50" s="12"/>
      <c r="B50" s="124" t="s">
        <v>91</v>
      </c>
      <c r="C50" s="13"/>
      <c r="D50" s="13"/>
      <c r="E50" s="125"/>
    </row>
    <row r="51" spans="1:5" ht="12.75">
      <c r="A51" s="9" t="s">
        <v>92</v>
      </c>
      <c r="B51" s="21" t="s">
        <v>93</v>
      </c>
      <c r="C51" s="6"/>
      <c r="D51" s="6"/>
      <c r="E51" s="111"/>
    </row>
    <row r="52" spans="1:5" ht="12.75">
      <c r="A52" s="12">
        <v>1</v>
      </c>
      <c r="B52" s="124" t="s">
        <v>94</v>
      </c>
      <c r="C52" s="13">
        <v>739264</v>
      </c>
      <c r="D52" s="13">
        <v>739264</v>
      </c>
      <c r="E52" s="125"/>
    </row>
    <row r="53" spans="1:5" ht="12.75">
      <c r="A53" s="12"/>
      <c r="B53" s="124" t="s">
        <v>89</v>
      </c>
      <c r="C53" s="13"/>
      <c r="D53" s="13">
        <v>0</v>
      </c>
      <c r="E53" s="125"/>
    </row>
    <row r="54" spans="1:5" ht="12.75">
      <c r="A54" s="12">
        <v>2</v>
      </c>
      <c r="B54" s="124" t="s">
        <v>95</v>
      </c>
      <c r="C54" s="13">
        <v>70000</v>
      </c>
      <c r="D54" s="13">
        <v>77167</v>
      </c>
      <c r="E54" s="125"/>
    </row>
    <row r="55" spans="1:5" ht="12.75">
      <c r="A55" s="12"/>
      <c r="B55" s="124" t="s">
        <v>89</v>
      </c>
      <c r="C55" s="13"/>
      <c r="D55" s="13">
        <v>0</v>
      </c>
      <c r="E55" s="125"/>
    </row>
    <row r="56" spans="1:5" ht="12.75">
      <c r="A56" s="9" t="s">
        <v>96</v>
      </c>
      <c r="B56" s="10" t="s">
        <v>136</v>
      </c>
      <c r="C56" s="114">
        <v>12</v>
      </c>
      <c r="D56" s="114">
        <v>12</v>
      </c>
      <c r="E56" s="111">
        <f>D56/C56</f>
        <v>1</v>
      </c>
    </row>
    <row r="57" spans="1:5" ht="12.75">
      <c r="A57" s="9"/>
      <c r="B57" s="10"/>
      <c r="C57" s="114"/>
      <c r="D57" s="114"/>
      <c r="E57" s="111"/>
    </row>
    <row r="58" spans="1:5" ht="12.75">
      <c r="A58" s="9"/>
      <c r="B58" s="10"/>
      <c r="C58" s="114"/>
      <c r="D58" s="114"/>
      <c r="E58" s="111"/>
    </row>
  </sheetData>
  <mergeCells count="1">
    <mergeCell ref="A1:E1"/>
  </mergeCells>
  <printOptions/>
  <pageMargins left="0.75" right="0.75" top="0.73" bottom="0.62" header="0.17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/>
  <dimension ref="A1:E32"/>
  <sheetViews>
    <sheetView workbookViewId="0" topLeftCell="A2">
      <selection activeCell="B25" sqref="B25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40.5" customHeight="1">
      <c r="A1" s="154" t="s">
        <v>53</v>
      </c>
      <c r="B1" s="154"/>
      <c r="C1" s="154"/>
      <c r="D1" s="154"/>
      <c r="E1" s="154"/>
    </row>
    <row r="2" spans="1:5" ht="58.5" customHeight="1">
      <c r="A2" s="17" t="s">
        <v>15</v>
      </c>
      <c r="B2" s="17" t="s">
        <v>2</v>
      </c>
      <c r="C2" s="127" t="s">
        <v>142</v>
      </c>
      <c r="D2" s="128" t="s">
        <v>139</v>
      </c>
      <c r="E2" s="81" t="s">
        <v>137</v>
      </c>
    </row>
    <row r="3" spans="1:5" s="24" customFormat="1" ht="15" customHeight="1">
      <c r="A3" s="3">
        <v>1</v>
      </c>
      <c r="B3" s="29">
        <v>2</v>
      </c>
      <c r="C3" s="29">
        <v>3</v>
      </c>
      <c r="D3" s="29">
        <v>4</v>
      </c>
      <c r="E3" s="3">
        <v>5</v>
      </c>
    </row>
    <row r="4" spans="1:5" ht="16.5" customHeight="1">
      <c r="A4" s="4" t="s">
        <v>3</v>
      </c>
      <c r="B4" s="5" t="s">
        <v>4</v>
      </c>
      <c r="C4" s="6">
        <f>SUM(C5,C7,C11,C12)</f>
        <v>2213100</v>
      </c>
      <c r="D4" s="6">
        <f>SUM(D5,D7,D11,D12)</f>
        <v>2114107.68</v>
      </c>
      <c r="E4" s="7">
        <f aca="true" t="shared" si="0" ref="E4:E10">D4/C4</f>
        <v>0.9552698386878136</v>
      </c>
    </row>
    <row r="5" spans="1:5" ht="18" customHeight="1">
      <c r="A5" s="3">
        <v>1</v>
      </c>
      <c r="B5" s="1" t="s">
        <v>21</v>
      </c>
      <c r="C5" s="30">
        <v>1600000</v>
      </c>
      <c r="D5" s="30">
        <v>1593320.58</v>
      </c>
      <c r="E5" s="7">
        <f t="shared" si="0"/>
        <v>0.9958253625000001</v>
      </c>
    </row>
    <row r="6" spans="1:5" ht="18" customHeight="1">
      <c r="A6" s="31"/>
      <c r="B6" s="31" t="s">
        <v>22</v>
      </c>
      <c r="C6" s="32">
        <v>1600000</v>
      </c>
      <c r="D6" s="30">
        <v>1592420.58</v>
      </c>
      <c r="E6" s="33">
        <f t="shared" si="0"/>
        <v>0.9952628625000001</v>
      </c>
    </row>
    <row r="7" spans="1:5" ht="18" customHeight="1">
      <c r="A7" s="34">
        <v>2</v>
      </c>
      <c r="B7" s="1" t="s">
        <v>23</v>
      </c>
      <c r="C7" s="30">
        <f>SUM(C8:C10)</f>
        <v>590100</v>
      </c>
      <c r="D7" s="30">
        <f>SUM(D8:D10)</f>
        <v>491242.36</v>
      </c>
      <c r="E7" s="7">
        <f t="shared" si="0"/>
        <v>0.8324730723606169</v>
      </c>
    </row>
    <row r="8" spans="1:5" ht="25.5" customHeight="1">
      <c r="A8" s="31"/>
      <c r="B8" s="35" t="s">
        <v>24</v>
      </c>
      <c r="C8" s="32">
        <v>398100</v>
      </c>
      <c r="D8" s="32">
        <v>345321.64</v>
      </c>
      <c r="E8" s="33">
        <f t="shared" si="0"/>
        <v>0.867424365737252</v>
      </c>
    </row>
    <row r="9" spans="1:5" s="11" customFormat="1" ht="15.75" customHeight="1">
      <c r="A9" s="31"/>
      <c r="B9" s="31" t="s">
        <v>25</v>
      </c>
      <c r="C9" s="32">
        <v>147000</v>
      </c>
      <c r="D9" s="32">
        <v>100926.42</v>
      </c>
      <c r="E9" s="33">
        <f t="shared" si="0"/>
        <v>0.6865742857142857</v>
      </c>
    </row>
    <row r="10" spans="1:5" ht="18" customHeight="1">
      <c r="A10" s="36"/>
      <c r="B10" s="31" t="s">
        <v>133</v>
      </c>
      <c r="C10" s="32">
        <v>45000</v>
      </c>
      <c r="D10" s="32">
        <v>44994.3</v>
      </c>
      <c r="E10" s="33">
        <f t="shared" si="0"/>
        <v>0.9998733333333334</v>
      </c>
    </row>
    <row r="11" spans="1:5" ht="18" customHeight="1">
      <c r="A11" s="34">
        <v>3</v>
      </c>
      <c r="B11" s="37" t="s">
        <v>26</v>
      </c>
      <c r="C11" s="30">
        <v>18000</v>
      </c>
      <c r="D11" s="30">
        <v>24177.24</v>
      </c>
      <c r="E11" s="7">
        <f>D11/C11</f>
        <v>1.34318</v>
      </c>
    </row>
    <row r="12" spans="1:5" ht="18" customHeight="1">
      <c r="A12" s="34">
        <v>4</v>
      </c>
      <c r="B12" s="37" t="s">
        <v>27</v>
      </c>
      <c r="C12" s="30">
        <v>5000</v>
      </c>
      <c r="D12" s="30">
        <v>5367.5</v>
      </c>
      <c r="E12" s="7">
        <f aca="true" t="shared" si="1" ref="E12:E23">D12/C12</f>
        <v>1.0735</v>
      </c>
    </row>
    <row r="13" spans="1:5" s="11" customFormat="1" ht="15.75" customHeight="1">
      <c r="A13" s="38" t="s">
        <v>6</v>
      </c>
      <c r="B13" s="20" t="s">
        <v>28</v>
      </c>
      <c r="C13" s="39">
        <f>SUM(C14,C15,C16,C17,C20,C22,C23)</f>
        <v>2213100</v>
      </c>
      <c r="D13" s="39">
        <f>SUM(D14,D15,D16,D17,D20,D22,D23)</f>
        <v>2111239.33</v>
      </c>
      <c r="E13" s="40">
        <f t="shared" si="1"/>
        <v>0.9539737607880349</v>
      </c>
    </row>
    <row r="14" spans="1:5" s="11" customFormat="1" ht="12.75">
      <c r="A14" s="34">
        <v>1</v>
      </c>
      <c r="B14" s="1" t="s">
        <v>29</v>
      </c>
      <c r="C14" s="30">
        <v>69500</v>
      </c>
      <c r="D14" s="30">
        <v>67516.58</v>
      </c>
      <c r="E14" s="64">
        <f t="shared" si="1"/>
        <v>0.971461582733813</v>
      </c>
    </row>
    <row r="15" spans="1:5" s="2" customFormat="1" ht="18" customHeight="1">
      <c r="A15" s="41">
        <v>2</v>
      </c>
      <c r="B15" s="1" t="s">
        <v>30</v>
      </c>
      <c r="C15" s="30">
        <v>537000</v>
      </c>
      <c r="D15" s="30">
        <v>480149.15</v>
      </c>
      <c r="E15" s="7">
        <f t="shared" si="1"/>
        <v>0.8941324953445066</v>
      </c>
    </row>
    <row r="16" spans="1:5" s="14" customFormat="1" ht="18" customHeight="1">
      <c r="A16" s="41">
        <v>3</v>
      </c>
      <c r="B16" s="1" t="s">
        <v>31</v>
      </c>
      <c r="C16" s="30">
        <v>7000</v>
      </c>
      <c r="D16" s="30">
        <v>6360.4</v>
      </c>
      <c r="E16" s="7">
        <f t="shared" si="1"/>
        <v>0.9086285714285713</v>
      </c>
    </row>
    <row r="17" spans="1:5" s="2" customFormat="1" ht="16.5" customHeight="1">
      <c r="A17" s="41">
        <v>4</v>
      </c>
      <c r="B17" s="1" t="s">
        <v>7</v>
      </c>
      <c r="C17" s="30">
        <f>SUM(C18:C19)</f>
        <v>1275200</v>
      </c>
      <c r="D17" s="30">
        <f>SUM(D18:D19)</f>
        <v>1252616.38</v>
      </c>
      <c r="E17" s="7">
        <f t="shared" si="1"/>
        <v>0.982290134880803</v>
      </c>
    </row>
    <row r="18" spans="1:5" s="18" customFormat="1" ht="12.75">
      <c r="A18" s="42"/>
      <c r="B18" s="42" t="s">
        <v>8</v>
      </c>
      <c r="C18" s="30">
        <v>1171200</v>
      </c>
      <c r="D18" s="30">
        <v>1162405.38</v>
      </c>
      <c r="E18" s="7">
        <f t="shared" si="1"/>
        <v>0.9924909323770491</v>
      </c>
    </row>
    <row r="19" spans="1:5" s="2" customFormat="1" ht="15.75" customHeight="1">
      <c r="A19" s="42"/>
      <c r="B19" s="42" t="s">
        <v>32</v>
      </c>
      <c r="C19" s="30">
        <v>104000</v>
      </c>
      <c r="D19" s="30">
        <v>90211</v>
      </c>
      <c r="E19" s="7">
        <f t="shared" si="1"/>
        <v>0.8674134615384615</v>
      </c>
    </row>
    <row r="20" spans="1:5" s="2" customFormat="1" ht="27" customHeight="1">
      <c r="A20" s="41">
        <v>5</v>
      </c>
      <c r="B20" s="43" t="s">
        <v>134</v>
      </c>
      <c r="C20" s="30">
        <v>276400</v>
      </c>
      <c r="D20" s="30">
        <v>268572.31</v>
      </c>
      <c r="E20" s="7">
        <f t="shared" si="1"/>
        <v>0.9716798480463097</v>
      </c>
    </row>
    <row r="21" spans="1:5" s="11" customFormat="1" ht="24.75" customHeight="1">
      <c r="A21" s="41"/>
      <c r="B21" s="65" t="s">
        <v>41</v>
      </c>
      <c r="C21" s="27">
        <v>224170</v>
      </c>
      <c r="D21" s="27">
        <v>216988.98</v>
      </c>
      <c r="E21" s="66">
        <f t="shared" si="1"/>
        <v>0.9679661863764109</v>
      </c>
    </row>
    <row r="22" spans="1:5" s="2" customFormat="1" ht="18" customHeight="1">
      <c r="A22" s="41">
        <v>6</v>
      </c>
      <c r="B22" s="1" t="s">
        <v>34</v>
      </c>
      <c r="C22" s="30">
        <v>12000</v>
      </c>
      <c r="D22" s="30">
        <v>9326.1</v>
      </c>
      <c r="E22" s="7">
        <f t="shared" si="1"/>
        <v>0.7771750000000001</v>
      </c>
    </row>
    <row r="23" spans="1:5" s="2" customFormat="1" ht="18" customHeight="1">
      <c r="A23" s="41">
        <v>7</v>
      </c>
      <c r="B23" s="1" t="s">
        <v>10</v>
      </c>
      <c r="C23" s="30">
        <v>36000</v>
      </c>
      <c r="D23" s="30">
        <v>26698.41</v>
      </c>
      <c r="E23" s="7">
        <f t="shared" si="1"/>
        <v>0.7416225</v>
      </c>
    </row>
    <row r="24" spans="1:5" s="2" customFormat="1" ht="18" customHeight="1">
      <c r="A24" s="126" t="s">
        <v>11</v>
      </c>
      <c r="B24" s="5" t="s">
        <v>35</v>
      </c>
      <c r="C24" s="26">
        <f>C4-C13</f>
        <v>0</v>
      </c>
      <c r="D24" s="26">
        <f>D4-D13</f>
        <v>2868.350000000093</v>
      </c>
      <c r="E24" s="7"/>
    </row>
    <row r="25" spans="1:5" s="2" customFormat="1" ht="18" customHeight="1">
      <c r="A25" s="4" t="s">
        <v>42</v>
      </c>
      <c r="B25" s="122" t="s">
        <v>55</v>
      </c>
      <c r="C25" s="26">
        <v>0</v>
      </c>
      <c r="D25" s="26">
        <v>0</v>
      </c>
      <c r="E25" s="7">
        <v>0</v>
      </c>
    </row>
    <row r="26" spans="1:5" s="2" customFormat="1" ht="18" customHeight="1">
      <c r="A26" s="67"/>
      <c r="B26" s="68"/>
      <c r="C26" s="69"/>
      <c r="D26" s="69"/>
      <c r="E26" s="70"/>
    </row>
    <row r="27" spans="1:5" s="2" customFormat="1" ht="18" customHeight="1">
      <c r="A27"/>
      <c r="B27"/>
      <c r="C27"/>
      <c r="D27"/>
      <c r="E27"/>
    </row>
    <row r="28" spans="1:5" s="14" customFormat="1" ht="27" customHeight="1">
      <c r="A28" s="155" t="s">
        <v>143</v>
      </c>
      <c r="B28" s="155"/>
      <c r="C28" s="155"/>
      <c r="D28" s="155"/>
      <c r="E28" s="155"/>
    </row>
    <row r="29" spans="1:5" s="14" customFormat="1" ht="18" customHeight="1">
      <c r="A29" s="44"/>
      <c r="B29" s="44"/>
      <c r="C29" s="44"/>
      <c r="D29" s="44"/>
      <c r="E29" s="44"/>
    </row>
    <row r="30" spans="1:5" s="2" customFormat="1" ht="26.25" customHeight="1">
      <c r="A30" s="37" t="s">
        <v>17</v>
      </c>
      <c r="B30" s="37"/>
      <c r="C30" s="71" t="s">
        <v>155</v>
      </c>
      <c r="D30" s="71" t="s">
        <v>18</v>
      </c>
      <c r="E30" s="44"/>
    </row>
    <row r="31" spans="1:5" ht="12.75">
      <c r="A31" s="37" t="s">
        <v>0</v>
      </c>
      <c r="B31" s="37"/>
      <c r="C31" s="45">
        <v>143527.88</v>
      </c>
      <c r="D31" s="45">
        <v>0</v>
      </c>
      <c r="E31" s="44"/>
    </row>
    <row r="32" spans="1:5" ht="12.75">
      <c r="A32" s="37" t="s">
        <v>36</v>
      </c>
      <c r="B32" s="37"/>
      <c r="C32" s="45">
        <v>36076.33</v>
      </c>
      <c r="D32" s="45">
        <v>0</v>
      </c>
      <c r="E32" s="44"/>
    </row>
  </sheetData>
  <mergeCells count="2">
    <mergeCell ref="A1:E1"/>
    <mergeCell ref="A28:E28"/>
  </mergeCells>
  <printOptions/>
  <pageMargins left="0.75" right="0.75" top="0.84" bottom="0.43" header="0.17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E31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45.75" customHeight="1">
      <c r="A1" s="156" t="s">
        <v>47</v>
      </c>
      <c r="B1" s="156"/>
      <c r="C1" s="156"/>
      <c r="D1" s="156"/>
      <c r="E1" s="156"/>
    </row>
    <row r="2" spans="1:5" ht="58.5" customHeight="1">
      <c r="A2" s="73" t="s">
        <v>15</v>
      </c>
      <c r="B2" s="73" t="s">
        <v>2</v>
      </c>
      <c r="C2" s="127" t="s">
        <v>142</v>
      </c>
      <c r="D2" s="128" t="s">
        <v>139</v>
      </c>
      <c r="E2" s="81" t="s">
        <v>137</v>
      </c>
    </row>
    <row r="3" spans="1:5" s="24" customFormat="1" ht="12.75" customHeight="1">
      <c r="A3" s="129">
        <v>1</v>
      </c>
      <c r="B3" s="130">
        <v>2</v>
      </c>
      <c r="C3" s="130">
        <v>3</v>
      </c>
      <c r="D3" s="130">
        <v>4</v>
      </c>
      <c r="E3" s="129">
        <v>5</v>
      </c>
    </row>
    <row r="4" spans="1:5" ht="16.5" customHeight="1">
      <c r="A4" s="126" t="s">
        <v>3</v>
      </c>
      <c r="B4" s="131" t="s">
        <v>4</v>
      </c>
      <c r="C4" s="132">
        <f>SUM(C5,C8,C9)</f>
        <v>13682000</v>
      </c>
      <c r="D4" s="132">
        <f>SUM(D5,D8,D9)</f>
        <v>13591742.07</v>
      </c>
      <c r="E4" s="133">
        <f>D4/C4</f>
        <v>0.9934031625493349</v>
      </c>
    </row>
    <row r="5" spans="1:5" ht="18" customHeight="1">
      <c r="A5" s="129">
        <v>1</v>
      </c>
      <c r="B5" s="59" t="s">
        <v>21</v>
      </c>
      <c r="C5" s="101">
        <f>SUM(C6:C7)</f>
        <v>13650000</v>
      </c>
      <c r="D5" s="101">
        <f>SUM(D6:D7)</f>
        <v>13431665.85</v>
      </c>
      <c r="E5" s="133">
        <f aca="true" t="shared" si="0" ref="E5:E23">D5/C5</f>
        <v>0.9840048241758241</v>
      </c>
    </row>
    <row r="6" spans="1:5" ht="18" customHeight="1">
      <c r="A6" s="134"/>
      <c r="B6" s="134" t="s">
        <v>22</v>
      </c>
      <c r="C6" s="135">
        <v>9600000</v>
      </c>
      <c r="D6" s="135">
        <v>9147230.25</v>
      </c>
      <c r="E6" s="133">
        <f t="shared" si="0"/>
        <v>0.952836484375</v>
      </c>
    </row>
    <row r="7" spans="1:5" ht="24.75" customHeight="1">
      <c r="A7" s="134"/>
      <c r="B7" s="136" t="s">
        <v>51</v>
      </c>
      <c r="C7" s="135">
        <v>4050000</v>
      </c>
      <c r="D7" s="135">
        <v>4284435.6</v>
      </c>
      <c r="E7" s="133">
        <f t="shared" si="0"/>
        <v>1.0578853333333333</v>
      </c>
    </row>
    <row r="8" spans="1:5" s="11" customFormat="1" ht="15.75" customHeight="1">
      <c r="A8" s="41">
        <v>2</v>
      </c>
      <c r="B8" s="137" t="s">
        <v>27</v>
      </c>
      <c r="C8" s="101">
        <v>1000</v>
      </c>
      <c r="D8" s="101">
        <v>30924.96</v>
      </c>
      <c r="E8" s="133">
        <f t="shared" si="0"/>
        <v>30.92496</v>
      </c>
    </row>
    <row r="9" spans="1:5" s="2" customFormat="1" ht="18" customHeight="1">
      <c r="A9" s="41">
        <v>3</v>
      </c>
      <c r="B9" s="137" t="s">
        <v>26</v>
      </c>
      <c r="C9" s="101">
        <v>31000</v>
      </c>
      <c r="D9" s="101">
        <v>129151.26</v>
      </c>
      <c r="E9" s="133">
        <f t="shared" si="0"/>
        <v>4.166169677419354</v>
      </c>
    </row>
    <row r="10" spans="1:5" s="14" customFormat="1" ht="18" customHeight="1">
      <c r="A10" s="138" t="s">
        <v>6</v>
      </c>
      <c r="B10" s="139" t="s">
        <v>28</v>
      </c>
      <c r="C10" s="140">
        <f>SUM(C11,C12,C14,C15,C18,C19,C20,C21,C22)</f>
        <v>14290000</v>
      </c>
      <c r="D10" s="140">
        <f>SUM(D11,D12,D14,D15,D18,D19,D20,D21,D22)</f>
        <v>13640175.14</v>
      </c>
      <c r="E10" s="141">
        <f t="shared" si="0"/>
        <v>0.9545259020293912</v>
      </c>
    </row>
    <row r="11" spans="1:5" s="2" customFormat="1" ht="15" customHeight="1">
      <c r="A11" s="41">
        <v>1</v>
      </c>
      <c r="B11" s="59" t="s">
        <v>29</v>
      </c>
      <c r="C11" s="101">
        <v>1000000</v>
      </c>
      <c r="D11" s="101">
        <v>936767.94</v>
      </c>
      <c r="E11" s="133">
        <f t="shared" si="0"/>
        <v>0.93676794</v>
      </c>
    </row>
    <row r="12" spans="1:5" s="18" customFormat="1" ht="15" customHeight="1">
      <c r="A12" s="41">
        <v>2</v>
      </c>
      <c r="B12" s="59" t="s">
        <v>30</v>
      </c>
      <c r="C12" s="101">
        <v>4150000</v>
      </c>
      <c r="D12" s="101">
        <v>4633039.89</v>
      </c>
      <c r="E12" s="133">
        <f t="shared" si="0"/>
        <v>1.1163951542168673</v>
      </c>
    </row>
    <row r="13" spans="1:5" s="18" customFormat="1" ht="12.75">
      <c r="A13" s="41"/>
      <c r="B13" s="59" t="s">
        <v>40</v>
      </c>
      <c r="C13" s="101">
        <v>2650000</v>
      </c>
      <c r="D13" s="101">
        <v>2896577.1</v>
      </c>
      <c r="E13" s="133">
        <f t="shared" si="0"/>
        <v>1.093047962264151</v>
      </c>
    </row>
    <row r="14" spans="1:5" s="2" customFormat="1" ht="18" customHeight="1">
      <c r="A14" s="41">
        <v>3</v>
      </c>
      <c r="B14" s="59" t="s">
        <v>31</v>
      </c>
      <c r="C14" s="101">
        <v>85000</v>
      </c>
      <c r="D14" s="101">
        <v>80288.83</v>
      </c>
      <c r="E14" s="133">
        <f t="shared" si="0"/>
        <v>0.9445744705882353</v>
      </c>
    </row>
    <row r="15" spans="1:5" s="11" customFormat="1" ht="18" customHeight="1">
      <c r="A15" s="41">
        <v>4</v>
      </c>
      <c r="B15" s="59" t="s">
        <v>7</v>
      </c>
      <c r="C15" s="101">
        <f>SUM(C16:C17)</f>
        <v>6880000</v>
      </c>
      <c r="D15" s="101">
        <f>SUM(D16:D17)</f>
        <v>6190875.6</v>
      </c>
      <c r="E15" s="133">
        <f t="shared" si="0"/>
        <v>0.8998365697674418</v>
      </c>
    </row>
    <row r="16" spans="1:5" s="2" customFormat="1" ht="18" customHeight="1">
      <c r="A16" s="142"/>
      <c r="B16" s="142" t="s">
        <v>8</v>
      </c>
      <c r="C16" s="101">
        <v>6600000</v>
      </c>
      <c r="D16" s="101">
        <v>6022725.5</v>
      </c>
      <c r="E16" s="133">
        <f t="shared" si="0"/>
        <v>0.9125341666666666</v>
      </c>
    </row>
    <row r="17" spans="1:5" s="2" customFormat="1" ht="18" customHeight="1">
      <c r="A17" s="142"/>
      <c r="B17" s="142" t="s">
        <v>37</v>
      </c>
      <c r="C17" s="101">
        <v>280000</v>
      </c>
      <c r="D17" s="101">
        <v>168150.1</v>
      </c>
      <c r="E17" s="133">
        <f t="shared" si="0"/>
        <v>0.6005360714285715</v>
      </c>
    </row>
    <row r="18" spans="1:5" s="2" customFormat="1" ht="26.25" customHeight="1">
      <c r="A18" s="41">
        <v>5</v>
      </c>
      <c r="B18" s="143" t="s">
        <v>33</v>
      </c>
      <c r="C18" s="101">
        <v>1850000</v>
      </c>
      <c r="D18" s="101">
        <v>1527119.53</v>
      </c>
      <c r="E18" s="133">
        <f t="shared" si="0"/>
        <v>0.8254700162162162</v>
      </c>
    </row>
    <row r="19" spans="1:5" s="2" customFormat="1" ht="18" customHeight="1">
      <c r="A19" s="41">
        <v>6</v>
      </c>
      <c r="B19" s="59" t="s">
        <v>34</v>
      </c>
      <c r="C19" s="101">
        <v>30000</v>
      </c>
      <c r="D19" s="101">
        <v>12251.35</v>
      </c>
      <c r="E19" s="133">
        <f t="shared" si="0"/>
        <v>0.40837833333333334</v>
      </c>
    </row>
    <row r="20" spans="1:5" s="2" customFormat="1" ht="18" customHeight="1">
      <c r="A20" s="41">
        <v>7</v>
      </c>
      <c r="B20" s="59" t="s">
        <v>10</v>
      </c>
      <c r="C20" s="101">
        <v>280000</v>
      </c>
      <c r="D20" s="101">
        <v>71755.65</v>
      </c>
      <c r="E20" s="133">
        <f t="shared" si="0"/>
        <v>0.25627017857142853</v>
      </c>
    </row>
    <row r="21" spans="1:5" s="2" customFormat="1" ht="18" customHeight="1">
      <c r="A21" s="41">
        <v>8</v>
      </c>
      <c r="B21" s="59" t="s">
        <v>38</v>
      </c>
      <c r="C21" s="101">
        <v>1000</v>
      </c>
      <c r="D21" s="101">
        <v>37728.97</v>
      </c>
      <c r="E21" s="133">
        <f t="shared" si="0"/>
        <v>37.728970000000004</v>
      </c>
    </row>
    <row r="22" spans="1:5" s="2" customFormat="1" ht="18" customHeight="1">
      <c r="A22" s="41">
        <v>9</v>
      </c>
      <c r="B22" s="59" t="s">
        <v>39</v>
      </c>
      <c r="C22" s="101">
        <v>14000</v>
      </c>
      <c r="D22" s="101">
        <v>150347.38</v>
      </c>
      <c r="E22" s="133">
        <f t="shared" si="0"/>
        <v>10.739098571428572</v>
      </c>
    </row>
    <row r="23" spans="1:5" s="2" customFormat="1" ht="18" customHeight="1">
      <c r="A23" s="126" t="s">
        <v>11</v>
      </c>
      <c r="B23" s="131" t="s">
        <v>35</v>
      </c>
      <c r="C23" s="144">
        <f>C4-C10</f>
        <v>-608000</v>
      </c>
      <c r="D23" s="144">
        <f>D4-D10</f>
        <v>-48433.0700000003</v>
      </c>
      <c r="E23" s="133">
        <f t="shared" si="0"/>
        <v>0.07965965460526364</v>
      </c>
    </row>
    <row r="24" spans="1:5" s="2" customFormat="1" ht="18" customHeight="1">
      <c r="A24" s="126" t="s">
        <v>42</v>
      </c>
      <c r="B24" s="122" t="s">
        <v>55</v>
      </c>
      <c r="C24" s="59"/>
      <c r="D24" s="59"/>
      <c r="E24" s="59"/>
    </row>
    <row r="25" spans="1:5" s="2" customFormat="1" ht="18" customHeight="1">
      <c r="A25" s="145"/>
      <c r="B25" s="145"/>
      <c r="C25" s="145"/>
      <c r="D25" s="145"/>
      <c r="E25" s="145"/>
    </row>
    <row r="26" spans="1:5" s="14" customFormat="1" ht="18" customHeight="1">
      <c r="A26" s="157" t="s">
        <v>143</v>
      </c>
      <c r="B26" s="157"/>
      <c r="C26" s="157"/>
      <c r="D26" s="157"/>
      <c r="E26" s="157"/>
    </row>
    <row r="27" spans="1:5" s="14" customFormat="1" ht="18" customHeight="1">
      <c r="A27" s="146"/>
      <c r="B27" s="146"/>
      <c r="C27" s="146"/>
      <c r="D27" s="146"/>
      <c r="E27" s="146"/>
    </row>
    <row r="28" spans="1:5" s="2" customFormat="1" ht="25.5">
      <c r="A28" s="137" t="s">
        <v>17</v>
      </c>
      <c r="B28" s="137"/>
      <c r="C28" s="147" t="s">
        <v>1</v>
      </c>
      <c r="D28" s="148" t="s">
        <v>18</v>
      </c>
      <c r="E28" s="146"/>
    </row>
    <row r="29" spans="1:5" s="18" customFormat="1" ht="15" customHeight="1">
      <c r="A29" s="137" t="s">
        <v>0</v>
      </c>
      <c r="B29" s="137"/>
      <c r="C29" s="149">
        <v>538513.33</v>
      </c>
      <c r="D29" s="149">
        <v>7956</v>
      </c>
      <c r="E29" s="146"/>
    </row>
    <row r="30" spans="1:5" s="2" customFormat="1" ht="15" customHeight="1">
      <c r="A30" s="137" t="s">
        <v>36</v>
      </c>
      <c r="B30" s="137"/>
      <c r="C30" s="149">
        <v>1783021.84</v>
      </c>
      <c r="D30" s="149">
        <v>7750.7</v>
      </c>
      <c r="E30" s="146"/>
    </row>
    <row r="31" spans="1:5" s="11" customFormat="1" ht="18" customHeight="1">
      <c r="A31" s="145"/>
      <c r="B31" s="145"/>
      <c r="C31" s="145"/>
      <c r="D31" s="145"/>
      <c r="E31" s="145"/>
    </row>
  </sheetData>
  <mergeCells count="2">
    <mergeCell ref="A1:E1"/>
    <mergeCell ref="A26:E26"/>
  </mergeCells>
  <printOptions/>
  <pageMargins left="0.75" right="0.73" top="0.81" bottom="0.43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kbjsa</cp:lastModifiedBy>
  <cp:lastPrinted>2016-03-22T12:04:13Z</cp:lastPrinted>
  <dcterms:created xsi:type="dcterms:W3CDTF">1997-02-26T13:46:56Z</dcterms:created>
  <dcterms:modified xsi:type="dcterms:W3CDTF">2016-03-22T12:06:30Z</dcterms:modified>
  <cp:category/>
  <cp:version/>
  <cp:contentType/>
  <cp:contentStatus/>
</cp:coreProperties>
</file>