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6150" activeTab="0"/>
  </bookViews>
  <sheets>
    <sheet name="wyk (AR)" sheetId="1" r:id="rId1"/>
  </sheets>
  <definedNames>
    <definedName name="_xlnm.Print_Titles" localSheetId="0">'wyk (AR)'!$3:$3</definedName>
  </definedNames>
  <calcPr fullCalcOnLoad="1"/>
</workbook>
</file>

<file path=xl/sharedStrings.xml><?xml version="1.0" encoding="utf-8"?>
<sst xmlns="http://schemas.openxmlformats.org/spreadsheetml/2006/main" count="422" uniqueCount="260">
  <si>
    <t xml:space="preserve"> DOTACJE UDZIELONE NA REALIZACJĘ ZADAŃ GMINY  PRZEZ ORGANIZACJE PROWADZĄCE DZIAŁALNOŚĆ POŻYTKU PUBLICZNEGO w I półroczu 2005 r.</t>
  </si>
  <si>
    <t>Dz.</t>
  </si>
  <si>
    <t>Rozdz.</t>
  </si>
  <si>
    <t>§</t>
  </si>
  <si>
    <t>Wydział</t>
  </si>
  <si>
    <t>Organizacja</t>
  </si>
  <si>
    <t xml:space="preserve"> Zadanie</t>
  </si>
  <si>
    <t>Kwota przyznana</t>
  </si>
  <si>
    <t>Kwota przekazana</t>
  </si>
  <si>
    <t>% wyk.</t>
  </si>
  <si>
    <t>Wydział Polityki Gospodarczej</t>
  </si>
  <si>
    <t xml:space="preserve">Fundacja Gospodarcza </t>
  </si>
  <si>
    <t>Pomorskie Miasteczko Zawodów</t>
  </si>
  <si>
    <t>GCI</t>
  </si>
  <si>
    <t>Granty - Stow. Pomorskie Centrum Technologii</t>
  </si>
  <si>
    <t>Biuro Prezydenta</t>
  </si>
  <si>
    <t>Stowarzyszenie OVUM</t>
  </si>
  <si>
    <t>Biuro Porad Obywatelskich</t>
  </si>
  <si>
    <t>Wydział Kultury</t>
  </si>
  <si>
    <t>Fundacja „SENECTUS”</t>
  </si>
  <si>
    <t>„Artystyczna jesień 2005” - warsztaty plastyczne dla seniorów  w ramach Gdyńskiego Uniwersytetu Trzeciego Wieku</t>
  </si>
  <si>
    <t>"Lektorat języka angielskiego dla seniorów" w ramach Gdyńskiego Uniwersytetu Trzeciego Wieku</t>
  </si>
  <si>
    <t>Wydział Zdrowia</t>
  </si>
  <si>
    <t>Towarzystwo Przyjaciół Liceum Jezuitów w Gdyni, stowarzyszenie</t>
  </si>
  <si>
    <t>Związek Młodzieży Chrześcijańskiej Polska YMCA – Ognisko Gdynia, stowarzyszenie</t>
  </si>
  <si>
    <t>„Gdyński Uniwersytet Trzeciego Wieku”</t>
  </si>
  <si>
    <t>Gdyńskie Stowarzyszenie "Familia"</t>
  </si>
  <si>
    <t>Prowadzenie świetlicy socjoterapeutycznej w Gdyni przy ul. Morskiej 89</t>
  </si>
  <si>
    <t>Parafia p.w.Św.Judy Apostoła</t>
  </si>
  <si>
    <t>Prowadzenie świetlicy socjoterapeutycznej w Gdyni przy ul. Unruga 150 (do 2006 r)</t>
  </si>
  <si>
    <t>Stowarzyszenie Animatorów Zdrowia Psychicznego ZIELONA MYŚL</t>
  </si>
  <si>
    <t>Prowadzenie świetlicy socjoterapeutycznej w Gdyni przy ul. Cylkowskiego 5 w SP 34  (do 2006 roku)</t>
  </si>
  <si>
    <t>Stowarzyszenie na rzecz Wspierania i Rozwoju Rodziny "PERSPEKTYWA"</t>
  </si>
  <si>
    <t>Prowadzenie świetlicy socjoterapeutycznej w Gdyni przy ul. Chabrowej 43 przy SP 16  (do 2006 roku)</t>
  </si>
  <si>
    <t>"Gimnazjalna grupa twórczego myślenia</t>
  </si>
  <si>
    <t>Prowadzenie świetlicy socjoterapeutycznej w Gdyni przy ul. Cechowej 22 przy SP 6   (do 2006 roku)</t>
  </si>
  <si>
    <t xml:space="preserve">Prowadzenie świetlicy socjoterapeutycznej w Gdyni przy ul. Morskiej 192 przy SP 10 (do 2006 roku)  </t>
  </si>
  <si>
    <t>Stowarzyszenie na rzecz Wspierania Rodzin "Otwarte Drzwi"</t>
  </si>
  <si>
    <t xml:space="preserve">Prowadzenie świetlicy socjoterapeutycznej w Gdyni przy ul. Abrahama 82 </t>
  </si>
  <si>
    <t xml:space="preserve">Prowadzenie świetlicy socjoterapeutycznej w Gdyni przy ul. Nagietkowej 73              </t>
  </si>
  <si>
    <t>MOPS</t>
  </si>
  <si>
    <t>Stowarzyszenie RAZEM</t>
  </si>
  <si>
    <t xml:space="preserve">Prowadzenie Ośrodka Interwencji Kryzysowej od </t>
  </si>
  <si>
    <t>Prowadzenie świetlicy socjoterapeutycznej w Gdyni przy ul. Leszczynki 177  (do 2006 roku)</t>
  </si>
  <si>
    <t>Stowarzyszenie Regionalne Centrum Wsparcia Społecznego</t>
  </si>
  <si>
    <t>Prowadzenie świetlicy socjoterapeutycznej w Gdyni przy ul. Portowa 2  (do 2006 roku)</t>
  </si>
  <si>
    <t>Stowarzyszenie Rodzina Kolpinga</t>
  </si>
  <si>
    <t>Prowadzenie świetlicy socjoterapeutycznej w Gdyni przy ul. L.Staffa 10 w Zespole Szkół Nr 10   (do 2006 roku)</t>
  </si>
  <si>
    <t>Towarzystwo Profilaktyki Środowiskowej "MROWISKO"</t>
  </si>
  <si>
    <t>Prowadzenie świetlicy socjoterapeutycznej w Gdyni przy ul. Opata Hackiego 17                (do 2006 roku)</t>
  </si>
  <si>
    <t>Prowadzenie świetlicy socjoterapeutycznej w Gdyni przy ul. Płk.Dąbka 52        (do 2006 roku)</t>
  </si>
  <si>
    <t>Gdyńskie Stowarzyszenie Integracyjne „PROMYK”</t>
  </si>
  <si>
    <t xml:space="preserve">Prowadzenie świetlicy socjoterapeutycznej </t>
  </si>
  <si>
    <t>Prowadzenie świetlicy socjoterapeutycznej  (ul. Maciejewicza)</t>
  </si>
  <si>
    <t>Stow. Społeczna Edukacja NON-STOP</t>
  </si>
  <si>
    <t>Uczniowski Klub Sportowy ORLIK</t>
  </si>
  <si>
    <t>Stowarzyszenie na rzecz Dzieci i Młodzieży "Vitawa"</t>
  </si>
  <si>
    <t>Prowadzenie świetlicy socjoterapeutycznej w Gdyni przy ul. Chwarznieńskiej</t>
  </si>
  <si>
    <t>Prowadzenie świetlicy socjoterapeutycznej w Gdyni przy ul. Wiczlińskiej</t>
  </si>
  <si>
    <t>Prowadzenie punktu psychologiczno - pedagogicznego konsultacyjnego</t>
  </si>
  <si>
    <t>Towarzystwo Przyjaciół Dzieci Oddział Miejski w Gdyni</t>
  </si>
  <si>
    <t>Prowadzenie klubu młodzieżowego w dzielnicy Działki Leśne</t>
  </si>
  <si>
    <t>"Młodzieżowe warsztaty środowiskowe 2005"</t>
  </si>
  <si>
    <t>Związek Harcerstwa Polskiego</t>
  </si>
  <si>
    <t>"Profilaktyka uzależnień poprzez atrakcyjność działań gdyńskich hufców"</t>
  </si>
  <si>
    <t>Wojskowy Klub Sportowy "FLOTA"</t>
  </si>
  <si>
    <t>"Program profilaktyczny: wychowanie poprzez aktywność sportową - pływanie w płetwach"</t>
  </si>
  <si>
    <t>Yacht Klub Polski</t>
  </si>
  <si>
    <t>Żagloterapia jako sposób edukacji i rozwoju dzieci i młodzieży z problemami emocjonalnymi</t>
  </si>
  <si>
    <t>Uczniowski Klub Sportowy „Cisowa"</t>
  </si>
  <si>
    <t>Program profilaktyczny poprzez zajęcia sportowo-rekreacyjne dla dzieci i młodzieży</t>
  </si>
  <si>
    <t>Stow. Gdyńskie Koło Rekreacyjno Sportowe PROFIT</t>
  </si>
  <si>
    <t>Gdyńska Abstynencka Liga Piłki Nożnej - sezon 2005</t>
  </si>
  <si>
    <t>Gry sportowe jako forma wspierania abstynencji i wychodzenia z uzależnienia od alkoholu oraz udział w IV Kociewskiej Spartakiadzie Klubów i Ruchów Trzeźwościowych</t>
  </si>
  <si>
    <t>Sobotni Klub Sportowy - Rośnij zdrowo</t>
  </si>
  <si>
    <t>Wspinaczka i ściana wspinaczkowa - między pasją a profilaktyką</t>
  </si>
  <si>
    <t>Stowarzyszenie ELEUSIS</t>
  </si>
  <si>
    <t>Zajęcia wspinaczkowe dla dzieci i młodzieży</t>
  </si>
  <si>
    <t>Środki nierozdysponowane</t>
  </si>
  <si>
    <t>Prowadzenie schroniska dla bezdomnych uzależnionych od alkoholu przez Chrześcijańskie Stow. Dobroczynne</t>
  </si>
  <si>
    <t>Gdańskie Stowarzyszenie Pomocy Osobom z Chorobą Alzheimera</t>
  </si>
  <si>
    <t>Organizowanie wieloprofilowej pomocy osobom z chorobą Alzheimera i innymi schorzeniami otępiennymi oraz ich rodzinom</t>
  </si>
  <si>
    <t>Pol;ski Związek Niewidomych</t>
  </si>
  <si>
    <t>Prowadzenie Centrum Informacji i Rehabilitacji dla Niewidomych i Niedowidzących</t>
  </si>
  <si>
    <t>Polskie Stowarzyszenie na rzecz Osób z Upośledzeniem Umysłowym</t>
  </si>
  <si>
    <t>Działalność rehabilitacyjna,terapeutyczna, uspołeczniająca i profilaktyczna nq rzecz osób z niepełnosprawnością ruchową oraz zagrożonych niepełnosprawnością prowadzona w Dziennym Centrum Aktywności</t>
  </si>
  <si>
    <t>Sam. Ref. Ds. Osób Niepełnosprawnych</t>
  </si>
  <si>
    <t>Polskie Towarzystwo Laryngektomowanych</t>
  </si>
  <si>
    <t>Prowadzenie szkółki nauki mowy przełykowej (zastępczej) u osób po amputacji krtani w okresie od 1.03.2005r. do 28.02.2006r.</t>
  </si>
  <si>
    <t>Pomorskie Stowarzyszenie Stomijne</t>
  </si>
  <si>
    <t>Trzydniowy wyjazd integracyjno – szkoleniowy.</t>
  </si>
  <si>
    <t>Stowarzyszenie Amazonek Gdyńskich</t>
  </si>
  <si>
    <t>Żyjmy zdrowiej- rehabilitacja dla kobiet po mastektomii</t>
  </si>
  <si>
    <t>Stowarzyszenie Chorych na Chorobę Parkinsona i ich Rodzin</t>
  </si>
  <si>
    <t>Wyjazd po zdrowie</t>
  </si>
  <si>
    <t>Rehabilitacja grupowa</t>
  </si>
  <si>
    <t>Stowarzyszenie Hospicjum Św. Wawrzyńca</t>
  </si>
  <si>
    <t>Rehabilitacja i terapia chorych sprawowana w Hospicjum św Wawrzyńca</t>
  </si>
  <si>
    <t>Prowadzenie Poradni Opieki Paliatywnej</t>
  </si>
  <si>
    <t>Stowarzyszenie Serce Sercom</t>
  </si>
  <si>
    <t>Prewencja wtórna</t>
  </si>
  <si>
    <t>Fundacja OAZA</t>
  </si>
  <si>
    <t>Prowadzenie niepublicznego rodzinnego domu dziecka przy ul Siemiradzkiego</t>
  </si>
  <si>
    <t>Prowadzenie placówki socjalizacyjnej (przy ul.Wójta Radtkego)</t>
  </si>
  <si>
    <t>Stowarzyszenie Integracyjne PROMYK</t>
  </si>
  <si>
    <t>Prowadzenie Ośrodka Adaptacyjnego dla Dzieci i Młodzieży Niepełnosprawnej</t>
  </si>
  <si>
    <t>Chrześcijańskie Stowarzyszenie dobroczynne</t>
  </si>
  <si>
    <t>Prowadzenie schroniska dla bezdomnych</t>
  </si>
  <si>
    <t>Zapewnienie czasowej opieki bezdomnym</t>
  </si>
  <si>
    <t>CARITAS Archidiecezji Gdańskiej</t>
  </si>
  <si>
    <t>Świadczenie usług opiekuńczych osobom chorym na chorobę Alzheimera</t>
  </si>
  <si>
    <t>Fundacja "Niesiemy pomoc"</t>
  </si>
  <si>
    <t>Świadczenie usług opiekuńczych</t>
  </si>
  <si>
    <t>Polski Czerwony Krzyż</t>
  </si>
  <si>
    <t>Zapewnienie specjalistycznych usług opiekuńczych osobom chorym psychicznie na terenie miasta Gdynia</t>
  </si>
  <si>
    <t>Stowarzyszenie Penitencjarne PATRONAT</t>
  </si>
  <si>
    <t>Pomoc osobom zwalnianym z więzienia i ich rodzinom</t>
  </si>
  <si>
    <t>Ruch Obrony Życia Poczętego GAUDIUM VITAE</t>
  </si>
  <si>
    <t>"Samotne Matki"</t>
  </si>
  <si>
    <t>Caritas Archidiecezji Gdańskiej</t>
  </si>
  <si>
    <t>Galeria twórczości plastycznej osób z niepełnosprawnością intelektualną</t>
  </si>
  <si>
    <t>Gdyńskie Stowarzyszenie Integracyjne „Promyk”</t>
  </si>
  <si>
    <t>Puszcza – integracyjny obóz harcerski</t>
  </si>
  <si>
    <t>Integracyjny rejs żeglarski na jachcie Kpt. Głowacki – terapia osób niepełnosprawnych intelektualnie w warunkach ekstremalnych</t>
  </si>
  <si>
    <t>Integracyjny przegląd twórczości amatorskiej „Spotkajmy się”</t>
  </si>
  <si>
    <t>Familiada – IV Turniej Rodzin</t>
  </si>
  <si>
    <t>Gdyńskie Stowarzyszenie Osób Niesłyszących ich Rodzin i Przyjaciół EFFETHA</t>
  </si>
  <si>
    <t>Wyrównywanie szans rozwoju dzieci z rodzin głuchoniemych, dzieci niedosłyszących i niesłyszących</t>
  </si>
  <si>
    <t>Pielęgnowanie tradycji – Św. Mikołaj w Stowarzyszeniu oraz spotkanie świąteczne dla niesłyszących mieszkańców Gdyni</t>
  </si>
  <si>
    <t>Poznajemy naszą małą ojczyznę Pomorze – Spotkanie integracyjne osób niesłyszących</t>
  </si>
  <si>
    <t>Majówka w kajaku</t>
  </si>
  <si>
    <t>Lokalna Organizacja Turystyczna Gdynia</t>
  </si>
  <si>
    <t>Gdynia turystyczna dla osób niepełnosprawnych</t>
  </si>
  <si>
    <t>Polski Związek Emerytów, Rencistów i Inwalidów Zarząd Rejonowy z siedzibą w Gdyni</t>
  </si>
  <si>
    <t>Poznajemy piękno naszego Regionu (3 jednodniowe wycieczki dla osób niepełnosprawnych)</t>
  </si>
  <si>
    <t>Zbiorowa gimnastyka usprawniająca dla osób niepełnosprawnych</t>
  </si>
  <si>
    <t>Polskie Stowarzyszenie na Rzecz Osób z Upośledzeniem Umysłowym Koło w Gdyni</t>
  </si>
  <si>
    <t>„Poznaj ludzi – teatr formą komunikacji społecznej”</t>
  </si>
  <si>
    <t>Klub Integracyjny Sezam – kontynuacja i rozszerzenie działalności</t>
  </si>
  <si>
    <t>Kontynuacja programu „Nie jesteś sam” wspomaganie rozwoju dzieci w wieku szkolnym niepełnosprawnych intelektualnie i z innymi dysfunkcjami rozwojowymi</t>
  </si>
  <si>
    <t>Polskie Towarzystwo Stwardnienie Rozsianego Oddz. Woj. W Gdańsku</t>
  </si>
  <si>
    <t>Wyjazd integracyjno-rehabilitacyjny osób chorych na stwardnienie rozsiane</t>
  </si>
  <si>
    <t>Wybrane formy rehabilitacji społecznej i leczniczej osób chorych na stwardnienie rozsiane</t>
  </si>
  <si>
    <t>Stowarzyszenie Niepełnosprawnych</t>
  </si>
  <si>
    <t>Aktywizacja Osób Niepełnosprawnych</t>
  </si>
  <si>
    <t>Stowarzyszenie Pomocy Osobom Autystycznym</t>
  </si>
  <si>
    <t>Organizacja wieloprofilowej rehabilitacji mającej na celu pomóc dzieciom, młodzieży i dorosłym</t>
  </si>
  <si>
    <t>Stowarzyszenie Pomocy Osobom Niepełnosprawnym SPON</t>
  </si>
  <si>
    <t>Poprawa stanu psychicznego i fizycznego osób niepełnosprawnych poprzez rehabilitację medyczną i Grupy Wsparcia</t>
  </si>
  <si>
    <t>Uczniowski Klub Sportowy „Orlik” przy Sam. Szkole Podst. Nr 28</t>
  </si>
  <si>
    <t>Usprawnienie ruchowe i społeczne dzieci niepełnosprawnych</t>
  </si>
  <si>
    <t>Związek Inwalidów Wojennych RP Zarząd Oddz. w Gdyni</t>
  </si>
  <si>
    <t>1.Turystyka – wycieczka krajoznawcza dla wolontariuszy Związku w celu integracji środowiska 2.Aktywizacja integrująca środowisko osób niepełnosprawnych – spotkanie opłatkowe  3.Działalność samopomocowa organizowana przez inwalidów wojennych –odwiedzanie c</t>
  </si>
  <si>
    <t>Polski Komitet Pomocy Społecznej - Zarząd Wojewódzki, stowarzyszenie</t>
  </si>
  <si>
    <t>Prowadzenie Klubu Seniora</t>
  </si>
  <si>
    <t>Rehabilitacja seniorów</t>
  </si>
  <si>
    <t>Polski Związek Emerytów, Rencistów i Inwalidów - Zarząd Oddziału Miejskiego w Gdyni</t>
  </si>
  <si>
    <t>"Poznajemy piękno naszego Regionu (6 jednodniowych wycieczek dla seniorów)</t>
  </si>
  <si>
    <t>Zbiorowa gimnastyka usprawniająca dla seniorów</t>
  </si>
  <si>
    <t>Stowarzyszenie Lokalna Organizacja Turystyczna Gdynia</t>
  </si>
  <si>
    <t>"Gdynia turystyczna dla osób straszych 2005"</t>
  </si>
  <si>
    <t xml:space="preserve">Stowarzyszenie Niepełnosprawnych </t>
  </si>
  <si>
    <t>Organizowanie wycieczek dla seniorów</t>
  </si>
  <si>
    <t>Spotkania integracyjne dla seniorów</t>
  </si>
  <si>
    <t>Towarzystwo Krzewienia Kultury Fizycznej - Ognisko "Gdynianka"</t>
  </si>
  <si>
    <t>Gimnastyka profilaktyczno - zdrowotna dla kobiet (grupa seniorów)</t>
  </si>
  <si>
    <t>Związek Młodzieży Chrześcijańskiej Polska YMCA-Ognisko Gdynia</t>
  </si>
  <si>
    <t>Otwarte zajęcia rehabilitacyjno - rekreacyjne dla gdyńskich seniorów</t>
  </si>
  <si>
    <t>Towarzystwo Miłośników Gdyni</t>
  </si>
  <si>
    <t>Wystawy i warsztaty plastyczne oraz wykłady z dziedziny historii sztuki</t>
  </si>
  <si>
    <t>Prelekcje i wykłady o starej Gdyni w ramach akcji „Ocalić od zapomnienia”</t>
  </si>
  <si>
    <t>Zrzeszenie Kaszubsko- Pomorskie</t>
  </si>
  <si>
    <t>Kultywowanie tradycji kaszubskiej poprzez działalność Zespołu Pieśni i Tańca „Gdynia”</t>
  </si>
  <si>
    <t>Wydawanie czasopisma  „Gdińsko Kleka”</t>
  </si>
  <si>
    <t>Organizacja prelekcji i wystaw w Ośrodku Kultury Kaszubsko – Pomorskiej w Gdyni</t>
  </si>
  <si>
    <t>Kultywowanie tradycji kaszubskiej poprzez działalność Chóru Męskiego „Dzwon Kaszubski”</t>
  </si>
  <si>
    <t>Pomorskie Stowarzyszenie „Musica Sacra”</t>
  </si>
  <si>
    <t>Koncerty muzyki organowej i kameralnej (kontynuacja cyklu)</t>
  </si>
  <si>
    <t>Lokalna Organizacja Turystyczna „Gdynia”</t>
  </si>
  <si>
    <t>Cztery pory roku na „Darze Pomorza”</t>
  </si>
  <si>
    <t>Stowarzyszenie Gdynian Wysiedlonych</t>
  </si>
  <si>
    <t>Sesja popularno – naukowa cz. III pt. „Wysiedlenia ludności cywilnej z miasta Gdynia w latach 1939/45 przez III Rzeszę”</t>
  </si>
  <si>
    <t>Fundacja  „Rodzina nadziei”</t>
  </si>
  <si>
    <t>Piknik rodzinny z Beatą Tyszkiewicz</t>
  </si>
  <si>
    <t>Fundacja kultury „Liberty”</t>
  </si>
  <si>
    <t>Teatr gościnny – małe formy z wielkimi aktorami</t>
  </si>
  <si>
    <t>II Gdyński Przegląd Teatralny Osób Niepełnosprawnych Intelektualnie „Bez tematu”</t>
  </si>
  <si>
    <t>Organizacja wyjazdów na zawody sportowe młodzieży RD</t>
  </si>
  <si>
    <t>Organizacja zajęć sportowych z piłki nożnej dla dzieci i młodzieży szkolnej</t>
  </si>
  <si>
    <t>GOSiR</t>
  </si>
  <si>
    <r>
      <t>Poznajemy zasady działania, obsługi i wykorzystania komputera”</t>
    </r>
  </si>
  <si>
    <r>
      <t>Program wycieczek dla seniorów „Gdynia Turystyczna – dla osób starszych i niepełnosprawnych”</t>
    </r>
  </si>
  <si>
    <t>RAZEM</t>
  </si>
  <si>
    <t>Jacht Klub Polski Gdynia</t>
  </si>
  <si>
    <t xml:space="preserve">Jacht Klub Stal </t>
  </si>
  <si>
    <t>Miejski Klub Żeglarski Arka</t>
  </si>
  <si>
    <t>Karate Klub GDYNIA</t>
  </si>
  <si>
    <t xml:space="preserve">Klub Karate Tradycyjnego </t>
  </si>
  <si>
    <t xml:space="preserve">Sportowe szkolenie dzieci i młodzieży w zakresie żeglarstwa </t>
  </si>
  <si>
    <t>KATS Alpat</t>
  </si>
  <si>
    <t xml:space="preserve">Sportowe szkolenie dzieci i młodzieży w zakresie piłki siatkowej </t>
  </si>
  <si>
    <t>Klub Wspinaczkowy Baltica</t>
  </si>
  <si>
    <t xml:space="preserve">Sportowe szkolenie dzieci i młodzieży we wspinaczce sportowej </t>
  </si>
  <si>
    <t xml:space="preserve">Sportowe szkolenie dzieci i młodzieży w zakresie biegu na orientację i radioorientacji sportowej </t>
  </si>
  <si>
    <t xml:space="preserve">Sportowe szkolenie dzieci i młodzieży w zakresie judo </t>
  </si>
  <si>
    <t xml:space="preserve">Gdyńskie Towarzystwo Koszykówki </t>
  </si>
  <si>
    <t xml:space="preserve">Sportowe szkolenie dzieci i młodzieży w zakresie koszykówki dziewcząt </t>
  </si>
  <si>
    <t>Gdyński Klub Motorowy Bałtyk</t>
  </si>
  <si>
    <t xml:space="preserve">Sportowe szkolenie dzieci i młodzieży w zakresie sportu motorowego </t>
  </si>
  <si>
    <t xml:space="preserve">Sportowe szkolenie dzieci i młodzieży w zakresie karate  </t>
  </si>
  <si>
    <t>Klub Lekkoatletyczny Gdynia</t>
  </si>
  <si>
    <t xml:space="preserve">Sportowe szkolenie dzieci i młodzieży w zakresie lekkiej atletyki  </t>
  </si>
  <si>
    <t>Klub Sportowy Łączpol</t>
  </si>
  <si>
    <t xml:space="preserve">Sportowe szkolenie dzieci i młodzieży w zakresie piłki ręcznej </t>
  </si>
  <si>
    <t>Klub Sportowy Maximus</t>
  </si>
  <si>
    <t>Sportowe szkolenie dzieci i młodzieży w zakresie kick-boxingu</t>
  </si>
  <si>
    <t>PZW Koło Gdynia - Miasto</t>
  </si>
  <si>
    <t xml:space="preserve">Sportowe szkolenie dzieci i młodzieży w zakresie wędkarstwa </t>
  </si>
  <si>
    <t>Stowarzyszenie Gimnastyki Artystycznej</t>
  </si>
  <si>
    <t>Sportowe szkolenie dzieci i młodzieży w zakresie gimnastyki artystycznej</t>
  </si>
  <si>
    <t>Lekkoatletyczny Klub Sportowy Zorza</t>
  </si>
  <si>
    <t>Uczniowski Klub Sp[ortowy Azymut 45</t>
  </si>
  <si>
    <t>Uczniowski Klub Sportowy Chwarzno</t>
  </si>
  <si>
    <t>Sportowe szkolenie dzieci i młodzieży w zakresie  unihokeja</t>
  </si>
  <si>
    <t>Uczniowski Klub Sportowy Cisowa</t>
  </si>
  <si>
    <t>Sportowe szkolenie dzieci i młodzieży w zakresie piłki nożnej</t>
  </si>
  <si>
    <t>Uczniowski Klub Sportowy Iskra</t>
  </si>
  <si>
    <t>Uczniowski Klub Sportowy Jantar</t>
  </si>
  <si>
    <t>Uczniowski Klub Sportowy Obłuże</t>
  </si>
  <si>
    <t>Szkolenie dzieci i młodziezy w ramach zajęć rekreacyjno-sportowych</t>
  </si>
  <si>
    <t>Uczniowski Klub Sportowy  Omega</t>
  </si>
  <si>
    <t>Uczniowski Klub Sportowy Opty</t>
  </si>
  <si>
    <t xml:space="preserve">Uczniowski Klub Sportowy Orka </t>
  </si>
  <si>
    <t>Uczniowski Klub Sportowy  Orlęta</t>
  </si>
  <si>
    <t xml:space="preserve">Uczniowski Klub Sportowy Orlik  </t>
  </si>
  <si>
    <t>Uczniowski Klub Sportowy przy SP 42</t>
  </si>
  <si>
    <t>Uczniowski Klub Sportowy Siedemnastka</t>
  </si>
  <si>
    <t xml:space="preserve">Sportowe szkolenie dzieci i młodzieży w zakresie lekkiej atletyki </t>
  </si>
  <si>
    <t>czniowski Klub Sportowy Sokół</t>
  </si>
  <si>
    <t xml:space="preserve">Sportowe szkolenie dzieci i młodzieży w zakresie boksu </t>
  </si>
  <si>
    <t>Uczniowski lub Sportowy Trefl</t>
  </si>
  <si>
    <t>Uczniowski Klub Sportowy Złoty Tur</t>
  </si>
  <si>
    <t>Sportowe szkolenie dzieci i młodzieży w sportach siłowych - siłowaniu na ręce</t>
  </si>
  <si>
    <t>Sportowe szkolenie dzieci i młodzieży w zakresie:</t>
  </si>
  <si>
    <t xml:space="preserve">biegu na orientację i radioorientacji sportowej </t>
  </si>
  <si>
    <t xml:space="preserve"> judo </t>
  </si>
  <si>
    <t xml:space="preserve"> kolarstwa</t>
  </si>
  <si>
    <t>podnoszenia ciężarów</t>
  </si>
  <si>
    <t>pływania</t>
  </si>
  <si>
    <t xml:space="preserve">strzelectwa </t>
  </si>
  <si>
    <t>piłki nożnej</t>
  </si>
  <si>
    <t xml:space="preserve">piłki ręcznej </t>
  </si>
  <si>
    <t xml:space="preserve">judo </t>
  </si>
  <si>
    <t xml:space="preserve">piłki siatkowej </t>
  </si>
  <si>
    <t xml:space="preserve">koszykówki </t>
  </si>
  <si>
    <t xml:space="preserve"> tenisa stołowego</t>
  </si>
  <si>
    <t xml:space="preserve">lekkiej atletyki  </t>
  </si>
  <si>
    <t xml:space="preserve">piłki siatkowej  </t>
  </si>
  <si>
    <t xml:space="preserve">koszykówki  </t>
  </si>
  <si>
    <t>Wojskowy Klub Sportowy Flota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</si>
</sst>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d/mm"/>
    <numFmt numFmtId="169" formatCode="d\ mmm\ yy"/>
    <numFmt numFmtId="170" formatCode="d/m/yyyy"/>
    <numFmt numFmtId="171" formatCode="yy/mm/dd"/>
    <numFmt numFmtId="172" formatCode="dd\ mmm\ yy"/>
    <numFmt numFmtId="173" formatCode="dd/mm/yy\ h:mm\ AM/PM"/>
    <numFmt numFmtId="174" formatCode="d/mmm/yyyy"/>
    <numFmt numFmtId="175" formatCode="mmm/yyyy"/>
    <numFmt numFmtId="176" formatCode="#,##0.0"/>
    <numFmt numFmtId="177" formatCode="0.00000"/>
    <numFmt numFmtId="178" formatCode="0.0000"/>
    <numFmt numFmtId="179" formatCode="0.000"/>
    <numFmt numFmtId="180" formatCode="0.0"/>
    <numFmt numFmtId="181" formatCode="#,##0.000"/>
    <numFmt numFmtId="182" formatCode="#,##0.0000"/>
    <numFmt numFmtId="183" formatCode="_-* #,##0.0\ _z_ł_-;\-* #,##0.0\ _z_ł_-;_-* &quot;-&quot;??\ _z_ł_-;_-@_-"/>
    <numFmt numFmtId="184" formatCode="_-* #,##0\ _z_ł_-;\-* #,##0\ _z_ł_-;_-* &quot;-&quot;??\ _z_ł_-;_-@_-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3" fontId="5" fillId="0" borderId="1" xfId="2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20" applyNumberFormat="1" applyFont="1" applyFill="1" applyBorder="1" applyAlignment="1">
      <alignment horizontal="right" vertical="center"/>
    </xf>
    <xf numFmtId="3" fontId="4" fillId="0" borderId="1" xfId="20" applyNumberFormat="1" applyFont="1" applyFill="1" applyBorder="1" applyAlignment="1">
      <alignment vertical="center"/>
    </xf>
    <xf numFmtId="167" fontId="4" fillId="0" borderId="1" xfId="19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20" applyNumberFormat="1" applyFont="1" applyFill="1" applyBorder="1" applyAlignment="1">
      <alignment horizontal="right" vertical="center"/>
    </xf>
    <xf numFmtId="3" fontId="4" fillId="0" borderId="0" xfId="2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5" fillId="0" borderId="1" xfId="20" applyNumberFormat="1" applyFont="1" applyFill="1" applyBorder="1" applyAlignment="1">
      <alignment horizontal="right" vertical="center"/>
    </xf>
    <xf numFmtId="167" fontId="5" fillId="0" borderId="1" xfId="19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67" fontId="4" fillId="0" borderId="5" xfId="19" applyNumberFormat="1" applyFont="1" applyFill="1" applyBorder="1" applyAlignment="1">
      <alignment vertical="center"/>
    </xf>
    <xf numFmtId="167" fontId="4" fillId="0" borderId="6" xfId="19" applyNumberFormat="1" applyFont="1" applyFill="1" applyBorder="1" applyAlignment="1">
      <alignment vertical="center"/>
    </xf>
    <xf numFmtId="167" fontId="4" fillId="0" borderId="9" xfId="19" applyNumberFormat="1" applyFont="1" applyFill="1" applyBorder="1" applyAlignment="1">
      <alignment vertical="center"/>
    </xf>
    <xf numFmtId="3" fontId="4" fillId="0" borderId="5" xfId="20" applyNumberFormat="1" applyFont="1" applyFill="1" applyBorder="1" applyAlignment="1">
      <alignment horizontal="right" vertical="center"/>
    </xf>
    <xf numFmtId="3" fontId="4" fillId="0" borderId="6" xfId="20" applyNumberFormat="1" applyFont="1" applyFill="1" applyBorder="1" applyAlignment="1">
      <alignment horizontal="right" vertical="center"/>
    </xf>
    <xf numFmtId="3" fontId="4" fillId="0" borderId="9" xfId="2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67" fontId="4" fillId="0" borderId="5" xfId="19" applyNumberFormat="1" applyFont="1" applyFill="1" applyBorder="1" applyAlignment="1">
      <alignment horizontal="right" vertical="center" wrapText="1"/>
    </xf>
    <xf numFmtId="167" fontId="4" fillId="0" borderId="6" xfId="19" applyNumberFormat="1" applyFont="1" applyFill="1" applyBorder="1" applyAlignment="1">
      <alignment horizontal="right" vertical="center" wrapText="1"/>
    </xf>
    <xf numFmtId="167" fontId="4" fillId="0" borderId="9" xfId="19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2"/>
  <sheetViews>
    <sheetView tabSelected="1" zoomScale="90" zoomScaleNormal="90" workbookViewId="0" topLeftCell="A1">
      <pane xSplit="6" ySplit="3" topLeftCell="G109" activePane="bottomRight" state="frozen"/>
      <selection pane="topLeft" activeCell="A1" sqref="A1"/>
      <selection pane="topRight" activeCell="H1" sqref="H1"/>
      <selection pane="bottomLeft" activeCell="A4" sqref="A4"/>
      <selection pane="bottomRight" activeCell="E126" sqref="E126"/>
    </sheetView>
  </sheetViews>
  <sheetFormatPr defaultColWidth="9.00390625" defaultRowHeight="12.75"/>
  <cols>
    <col min="1" max="1" width="4.125" style="2" customWidth="1"/>
    <col min="2" max="2" width="6.625" style="2" customWidth="1"/>
    <col min="3" max="3" width="5.75390625" style="2" customWidth="1"/>
    <col min="4" max="4" width="20.375" style="21" hidden="1" customWidth="1"/>
    <col min="5" max="5" width="21.875" style="21" customWidth="1"/>
    <col min="6" max="6" width="28.375" style="26" customWidth="1"/>
    <col min="7" max="7" width="10.125" style="22" customWidth="1"/>
    <col min="8" max="8" width="10.375" style="23" customWidth="1"/>
    <col min="9" max="9" width="7.00390625" style="25" customWidth="1"/>
    <col min="10" max="16384" width="9.125" style="2" customWidth="1"/>
  </cols>
  <sheetData>
    <row r="1" spans="1:9" ht="56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1"/>
      <c r="B2" s="1"/>
      <c r="C2" s="1"/>
      <c r="D2" s="1"/>
      <c r="E2" s="1"/>
      <c r="F2" s="1"/>
      <c r="G2" s="1"/>
      <c r="H2" s="1"/>
      <c r="I2" s="3"/>
    </row>
    <row r="3" spans="1:9" s="9" customFormat="1" ht="25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7" t="s">
        <v>7</v>
      </c>
      <c r="H3" s="7" t="s">
        <v>8</v>
      </c>
      <c r="I3" s="8" t="s">
        <v>9</v>
      </c>
    </row>
    <row r="4" spans="1:9" ht="25.5">
      <c r="A4" s="10">
        <v>710</v>
      </c>
      <c r="B4" s="10">
        <v>71095</v>
      </c>
      <c r="C4" s="10">
        <v>2810</v>
      </c>
      <c r="D4" s="11" t="s">
        <v>10</v>
      </c>
      <c r="E4" s="11" t="s">
        <v>11</v>
      </c>
      <c r="F4" s="11" t="s">
        <v>12</v>
      </c>
      <c r="G4" s="12">
        <v>100000</v>
      </c>
      <c r="H4" s="13">
        <v>100000</v>
      </c>
      <c r="I4" s="14">
        <f aca="true" t="shared" si="0" ref="I4:I35">H4/G4</f>
        <v>1</v>
      </c>
    </row>
    <row r="5" spans="1:9" ht="25.5">
      <c r="A5" s="10">
        <v>710</v>
      </c>
      <c r="B5" s="10">
        <v>71095</v>
      </c>
      <c r="C5" s="10">
        <v>2820</v>
      </c>
      <c r="D5" s="11" t="s">
        <v>13</v>
      </c>
      <c r="E5" s="11"/>
      <c r="F5" s="11" t="s">
        <v>14</v>
      </c>
      <c r="G5" s="12">
        <f>90000-5000</f>
        <v>85000</v>
      </c>
      <c r="H5" s="13">
        <v>20000</v>
      </c>
      <c r="I5" s="14">
        <f t="shared" si="0"/>
        <v>0.23529411764705882</v>
      </c>
    </row>
    <row r="6" spans="1:9" ht="23.25" customHeight="1">
      <c r="A6" s="10">
        <v>710</v>
      </c>
      <c r="B6" s="10">
        <v>71095</v>
      </c>
      <c r="C6" s="10">
        <v>2820</v>
      </c>
      <c r="D6" s="11" t="s">
        <v>15</v>
      </c>
      <c r="E6" s="11" t="s">
        <v>16</v>
      </c>
      <c r="F6" s="11" t="s">
        <v>17</v>
      </c>
      <c r="G6" s="12">
        <v>70000</v>
      </c>
      <c r="H6" s="13">
        <v>20000</v>
      </c>
      <c r="I6" s="14">
        <f t="shared" si="0"/>
        <v>0.2857142857142857</v>
      </c>
    </row>
    <row r="7" spans="1:9" ht="51">
      <c r="A7" s="10">
        <v>801</v>
      </c>
      <c r="B7" s="10">
        <v>80195</v>
      </c>
      <c r="C7" s="10">
        <v>2810</v>
      </c>
      <c r="D7" s="11" t="s">
        <v>18</v>
      </c>
      <c r="E7" s="11" t="s">
        <v>19</v>
      </c>
      <c r="F7" s="11" t="s">
        <v>20</v>
      </c>
      <c r="G7" s="15">
        <v>11910</v>
      </c>
      <c r="H7" s="16"/>
      <c r="I7" s="14">
        <f t="shared" si="0"/>
        <v>0</v>
      </c>
    </row>
    <row r="8" spans="1:9" ht="38.25">
      <c r="A8" s="10">
        <v>801</v>
      </c>
      <c r="B8" s="10">
        <v>80195</v>
      </c>
      <c r="C8" s="10">
        <v>2810</v>
      </c>
      <c r="D8" s="11" t="s">
        <v>18</v>
      </c>
      <c r="E8" s="11" t="s">
        <v>19</v>
      </c>
      <c r="F8" s="17" t="s">
        <v>21</v>
      </c>
      <c r="G8" s="15">
        <v>3876</v>
      </c>
      <c r="H8" s="16"/>
      <c r="I8" s="14">
        <f t="shared" si="0"/>
        <v>0</v>
      </c>
    </row>
    <row r="9" spans="1:9" ht="51" customHeight="1">
      <c r="A9" s="10">
        <v>801</v>
      </c>
      <c r="B9" s="10">
        <v>80195</v>
      </c>
      <c r="C9" s="10">
        <v>2820</v>
      </c>
      <c r="D9" s="11" t="s">
        <v>22</v>
      </c>
      <c r="E9" s="11" t="s">
        <v>23</v>
      </c>
      <c r="F9" s="17" t="s">
        <v>190</v>
      </c>
      <c r="G9" s="15">
        <v>10080</v>
      </c>
      <c r="H9" s="16">
        <v>5040</v>
      </c>
      <c r="I9" s="14">
        <f t="shared" si="0"/>
        <v>0.5</v>
      </c>
    </row>
    <row r="10" spans="1:9" ht="51">
      <c r="A10" s="10">
        <v>801</v>
      </c>
      <c r="B10" s="10">
        <v>80195</v>
      </c>
      <c r="C10" s="10">
        <v>2820</v>
      </c>
      <c r="D10" s="11" t="s">
        <v>18</v>
      </c>
      <c r="E10" s="11" t="s">
        <v>24</v>
      </c>
      <c r="F10" s="11" t="s">
        <v>25</v>
      </c>
      <c r="G10" s="15">
        <v>52050</v>
      </c>
      <c r="H10" s="16">
        <v>36000</v>
      </c>
      <c r="I10" s="14">
        <f t="shared" si="0"/>
        <v>0.69164265129683</v>
      </c>
    </row>
    <row r="11" spans="1:9" ht="38.25">
      <c r="A11" s="10">
        <v>851</v>
      </c>
      <c r="B11" s="10">
        <v>85154</v>
      </c>
      <c r="C11" s="10">
        <v>2820</v>
      </c>
      <c r="D11" s="11" t="s">
        <v>22</v>
      </c>
      <c r="E11" s="11" t="s">
        <v>26</v>
      </c>
      <c r="F11" s="17" t="s">
        <v>27</v>
      </c>
      <c r="G11" s="15">
        <f>24000+4416+19384</f>
        <v>47800</v>
      </c>
      <c r="H11" s="16">
        <v>24000</v>
      </c>
      <c r="I11" s="14">
        <f t="shared" si="0"/>
        <v>0.502092050209205</v>
      </c>
    </row>
    <row r="12" spans="1:9" ht="38.25">
      <c r="A12" s="10">
        <v>851</v>
      </c>
      <c r="B12" s="10">
        <v>85154</v>
      </c>
      <c r="C12" s="10">
        <v>2830</v>
      </c>
      <c r="D12" s="11" t="s">
        <v>22</v>
      </c>
      <c r="E12" s="11" t="s">
        <v>28</v>
      </c>
      <c r="F12" s="17" t="s">
        <v>29</v>
      </c>
      <c r="G12" s="15">
        <f>50000+1350</f>
        <v>51350</v>
      </c>
      <c r="H12" s="16">
        <f>25000+26350</f>
        <v>51350</v>
      </c>
      <c r="I12" s="14">
        <f t="shared" si="0"/>
        <v>1</v>
      </c>
    </row>
    <row r="13" spans="1:9" ht="51">
      <c r="A13" s="10">
        <v>851</v>
      </c>
      <c r="B13" s="10">
        <v>85154</v>
      </c>
      <c r="C13" s="10">
        <v>2820</v>
      </c>
      <c r="D13" s="11" t="s">
        <v>22</v>
      </c>
      <c r="E13" s="11" t="s">
        <v>30</v>
      </c>
      <c r="F13" s="17" t="s">
        <v>31</v>
      </c>
      <c r="G13" s="15">
        <v>63770</v>
      </c>
      <c r="H13" s="16">
        <v>63770</v>
      </c>
      <c r="I13" s="14">
        <f t="shared" si="0"/>
        <v>1</v>
      </c>
    </row>
    <row r="14" spans="1:9" ht="51">
      <c r="A14" s="10">
        <v>851</v>
      </c>
      <c r="B14" s="10">
        <v>85154</v>
      </c>
      <c r="C14" s="10">
        <v>2820</v>
      </c>
      <c r="D14" s="11" t="s">
        <v>22</v>
      </c>
      <c r="E14" s="11" t="s">
        <v>32</v>
      </c>
      <c r="F14" s="17" t="s">
        <v>33</v>
      </c>
      <c r="G14" s="15">
        <v>65000</v>
      </c>
      <c r="H14" s="16">
        <v>65000</v>
      </c>
      <c r="I14" s="14">
        <f t="shared" si="0"/>
        <v>1</v>
      </c>
    </row>
    <row r="15" spans="1:9" ht="51">
      <c r="A15" s="10">
        <v>851</v>
      </c>
      <c r="B15" s="10">
        <v>85154</v>
      </c>
      <c r="C15" s="10">
        <v>2820</v>
      </c>
      <c r="D15" s="11" t="s">
        <v>22</v>
      </c>
      <c r="E15" s="11" t="s">
        <v>32</v>
      </c>
      <c r="F15" s="17" t="s">
        <v>34</v>
      </c>
      <c r="G15" s="15">
        <v>7792</v>
      </c>
      <c r="H15" s="16">
        <v>0</v>
      </c>
      <c r="I15" s="14">
        <f t="shared" si="0"/>
        <v>0</v>
      </c>
    </row>
    <row r="16" spans="1:9" ht="51">
      <c r="A16" s="10">
        <v>851</v>
      </c>
      <c r="B16" s="10">
        <v>85154</v>
      </c>
      <c r="C16" s="10">
        <v>2820</v>
      </c>
      <c r="D16" s="11" t="s">
        <v>22</v>
      </c>
      <c r="E16" s="11" t="s">
        <v>32</v>
      </c>
      <c r="F16" s="17" t="s">
        <v>35</v>
      </c>
      <c r="G16" s="15">
        <v>65000</v>
      </c>
      <c r="H16" s="16">
        <v>65000</v>
      </c>
      <c r="I16" s="14">
        <f t="shared" si="0"/>
        <v>1</v>
      </c>
    </row>
    <row r="17" spans="1:9" ht="51">
      <c r="A17" s="10">
        <v>851</v>
      </c>
      <c r="B17" s="10">
        <v>85154</v>
      </c>
      <c r="C17" s="10">
        <v>2820</v>
      </c>
      <c r="D17" s="11" t="s">
        <v>22</v>
      </c>
      <c r="E17" s="30" t="s">
        <v>32</v>
      </c>
      <c r="F17" s="17" t="s">
        <v>36</v>
      </c>
      <c r="G17" s="15">
        <v>65000</v>
      </c>
      <c r="H17" s="16">
        <v>65000</v>
      </c>
      <c r="I17" s="14">
        <f t="shared" si="0"/>
        <v>1</v>
      </c>
    </row>
    <row r="18" spans="1:9" ht="38.25">
      <c r="A18" s="10">
        <v>851</v>
      </c>
      <c r="B18" s="10">
        <v>85154</v>
      </c>
      <c r="C18" s="10">
        <v>2820</v>
      </c>
      <c r="D18" s="11" t="s">
        <v>22</v>
      </c>
      <c r="E18" s="30" t="s">
        <v>37</v>
      </c>
      <c r="F18" s="17" t="s">
        <v>38</v>
      </c>
      <c r="G18" s="15">
        <f>39496+4416+19896</f>
        <v>63808</v>
      </c>
      <c r="H18" s="16">
        <v>40308</v>
      </c>
      <c r="I18" s="14">
        <f t="shared" si="0"/>
        <v>0.6317076228686058</v>
      </c>
    </row>
    <row r="19" spans="1:9" ht="38.25">
      <c r="A19" s="10">
        <v>851</v>
      </c>
      <c r="B19" s="10">
        <v>85154</v>
      </c>
      <c r="C19" s="10">
        <v>2820</v>
      </c>
      <c r="D19" s="11" t="s">
        <v>22</v>
      </c>
      <c r="E19" s="30" t="s">
        <v>37</v>
      </c>
      <c r="F19" s="17" t="s">
        <v>39</v>
      </c>
      <c r="G19" s="15">
        <f>47400+6624+26340</f>
        <v>80364</v>
      </c>
      <c r="H19" s="16">
        <v>48884</v>
      </c>
      <c r="I19" s="14">
        <f t="shared" si="0"/>
        <v>0.608282315464636</v>
      </c>
    </row>
    <row r="20" spans="1:9" ht="25.5">
      <c r="A20" s="10">
        <v>851</v>
      </c>
      <c r="B20" s="10">
        <v>85154</v>
      </c>
      <c r="C20" s="10">
        <v>2820</v>
      </c>
      <c r="D20" s="11" t="s">
        <v>40</v>
      </c>
      <c r="E20" s="30" t="s">
        <v>41</v>
      </c>
      <c r="F20" s="11" t="s">
        <v>42</v>
      </c>
      <c r="G20" s="12">
        <v>310000</v>
      </c>
      <c r="H20" s="13">
        <v>155000</v>
      </c>
      <c r="I20" s="14">
        <f t="shared" si="0"/>
        <v>0.5</v>
      </c>
    </row>
    <row r="21" spans="1:9" ht="51">
      <c r="A21" s="10">
        <v>851</v>
      </c>
      <c r="B21" s="10">
        <v>85154</v>
      </c>
      <c r="C21" s="10">
        <v>2820</v>
      </c>
      <c r="D21" s="11" t="s">
        <v>22</v>
      </c>
      <c r="E21" s="30" t="s">
        <v>41</v>
      </c>
      <c r="F21" s="11" t="s">
        <v>43</v>
      </c>
      <c r="G21" s="12">
        <v>55000</v>
      </c>
      <c r="H21" s="13">
        <v>55000</v>
      </c>
      <c r="I21" s="14">
        <f t="shared" si="0"/>
        <v>1</v>
      </c>
    </row>
    <row r="22" spans="1:9" ht="38.25">
      <c r="A22" s="10">
        <v>851</v>
      </c>
      <c r="B22" s="10">
        <v>85154</v>
      </c>
      <c r="C22" s="10">
        <v>2820</v>
      </c>
      <c r="D22" s="11" t="s">
        <v>22</v>
      </c>
      <c r="E22" s="30" t="s">
        <v>44</v>
      </c>
      <c r="F22" s="17" t="s">
        <v>45</v>
      </c>
      <c r="G22" s="15">
        <f>49880+10000</f>
        <v>59880</v>
      </c>
      <c r="H22" s="16">
        <v>59840</v>
      </c>
      <c r="I22" s="14">
        <f t="shared" si="0"/>
        <v>0.9993319973279893</v>
      </c>
    </row>
    <row r="23" spans="1:9" ht="51">
      <c r="A23" s="10">
        <v>851</v>
      </c>
      <c r="B23" s="10">
        <v>85154</v>
      </c>
      <c r="C23" s="10">
        <v>2820</v>
      </c>
      <c r="D23" s="11" t="s">
        <v>22</v>
      </c>
      <c r="E23" s="30" t="s">
        <v>46</v>
      </c>
      <c r="F23" s="11" t="s">
        <v>47</v>
      </c>
      <c r="G23" s="12">
        <v>55000</v>
      </c>
      <c r="H23" s="13">
        <v>55000</v>
      </c>
      <c r="I23" s="14">
        <f t="shared" si="0"/>
        <v>1</v>
      </c>
    </row>
    <row r="24" spans="1:9" ht="51">
      <c r="A24" s="10">
        <v>851</v>
      </c>
      <c r="B24" s="10">
        <v>85154</v>
      </c>
      <c r="C24" s="10">
        <v>2820</v>
      </c>
      <c r="D24" s="11" t="s">
        <v>22</v>
      </c>
      <c r="E24" s="30" t="s">
        <v>48</v>
      </c>
      <c r="F24" s="17" t="s">
        <v>49</v>
      </c>
      <c r="G24" s="15">
        <v>108750</v>
      </c>
      <c r="H24" s="16">
        <v>108750</v>
      </c>
      <c r="I24" s="14">
        <f t="shared" si="0"/>
        <v>1</v>
      </c>
    </row>
    <row r="25" spans="1:9" ht="51">
      <c r="A25" s="10">
        <v>851</v>
      </c>
      <c r="B25" s="10">
        <v>85154</v>
      </c>
      <c r="C25" s="10">
        <v>2820</v>
      </c>
      <c r="D25" s="11" t="s">
        <v>22</v>
      </c>
      <c r="E25" s="30" t="s">
        <v>48</v>
      </c>
      <c r="F25" s="17" t="s">
        <v>50</v>
      </c>
      <c r="G25" s="15">
        <v>109975</v>
      </c>
      <c r="H25" s="16">
        <v>109975</v>
      </c>
      <c r="I25" s="14">
        <f t="shared" si="0"/>
        <v>1</v>
      </c>
    </row>
    <row r="26" spans="1:9" ht="37.5" customHeight="1">
      <c r="A26" s="10">
        <v>851</v>
      </c>
      <c r="B26" s="10">
        <v>85154</v>
      </c>
      <c r="C26" s="10">
        <v>2820</v>
      </c>
      <c r="D26" s="11" t="s">
        <v>22</v>
      </c>
      <c r="E26" s="30" t="s">
        <v>51</v>
      </c>
      <c r="F26" s="17" t="s">
        <v>52</v>
      </c>
      <c r="G26" s="15">
        <v>5962.6</v>
      </c>
      <c r="H26" s="16"/>
      <c r="I26" s="14">
        <f t="shared" si="0"/>
        <v>0</v>
      </c>
    </row>
    <row r="27" spans="1:9" ht="39" customHeight="1">
      <c r="A27" s="10">
        <v>851</v>
      </c>
      <c r="B27" s="10">
        <v>85154</v>
      </c>
      <c r="C27" s="10">
        <v>2820</v>
      </c>
      <c r="D27" s="11" t="s">
        <v>22</v>
      </c>
      <c r="E27" s="30" t="s">
        <v>51</v>
      </c>
      <c r="F27" s="17" t="s">
        <v>53</v>
      </c>
      <c r="G27" s="15">
        <v>45922.5</v>
      </c>
      <c r="H27" s="16">
        <f>927+22996</f>
        <v>23923</v>
      </c>
      <c r="I27" s="14">
        <f t="shared" si="0"/>
        <v>0.5209428929174152</v>
      </c>
    </row>
    <row r="28" spans="1:9" ht="25.5">
      <c r="A28" s="10">
        <v>851</v>
      </c>
      <c r="B28" s="10">
        <v>85154</v>
      </c>
      <c r="C28" s="10">
        <v>2820</v>
      </c>
      <c r="D28" s="11" t="s">
        <v>22</v>
      </c>
      <c r="E28" s="30" t="s">
        <v>54</v>
      </c>
      <c r="F28" s="17" t="s">
        <v>52</v>
      </c>
      <c r="G28" s="15">
        <f>6876+39960</f>
        <v>46836</v>
      </c>
      <c r="H28" s="16">
        <v>24000</v>
      </c>
      <c r="I28" s="14">
        <f t="shared" si="0"/>
        <v>0.5124263387138099</v>
      </c>
    </row>
    <row r="29" spans="1:9" ht="25.5">
      <c r="A29" s="10">
        <v>851</v>
      </c>
      <c r="B29" s="10">
        <v>85154</v>
      </c>
      <c r="C29" s="10">
        <v>2820</v>
      </c>
      <c r="D29" s="11" t="s">
        <v>22</v>
      </c>
      <c r="E29" s="30" t="s">
        <v>55</v>
      </c>
      <c r="F29" s="17" t="s">
        <v>52</v>
      </c>
      <c r="G29" s="15">
        <v>447.02</v>
      </c>
      <c r="H29" s="16">
        <v>447</v>
      </c>
      <c r="I29" s="14">
        <f t="shared" si="0"/>
        <v>0.9999552592725158</v>
      </c>
    </row>
    <row r="30" spans="1:9" ht="38.25">
      <c r="A30" s="10">
        <v>851</v>
      </c>
      <c r="B30" s="10">
        <v>85154</v>
      </c>
      <c r="C30" s="10">
        <v>2820</v>
      </c>
      <c r="D30" s="11" t="s">
        <v>22</v>
      </c>
      <c r="E30" s="30" t="s">
        <v>56</v>
      </c>
      <c r="F30" s="17" t="s">
        <v>57</v>
      </c>
      <c r="G30" s="15">
        <f>5180+65690</f>
        <v>70870</v>
      </c>
      <c r="H30" s="16">
        <v>35870</v>
      </c>
      <c r="I30" s="14">
        <f t="shared" si="0"/>
        <v>0.5061379991533794</v>
      </c>
    </row>
    <row r="31" spans="1:9" ht="38.25">
      <c r="A31" s="10">
        <v>851</v>
      </c>
      <c r="B31" s="10">
        <v>85154</v>
      </c>
      <c r="C31" s="10">
        <v>2820</v>
      </c>
      <c r="D31" s="11" t="s">
        <v>22</v>
      </c>
      <c r="E31" s="30" t="s">
        <v>56</v>
      </c>
      <c r="F31" s="17" t="s">
        <v>58</v>
      </c>
      <c r="G31" s="15">
        <f>2036+42960</f>
        <v>44996</v>
      </c>
      <c r="H31" s="16">
        <v>22996</v>
      </c>
      <c r="I31" s="14">
        <f t="shared" si="0"/>
        <v>0.5110676504578184</v>
      </c>
    </row>
    <row r="32" spans="1:9" ht="51">
      <c r="A32" s="10">
        <v>851</v>
      </c>
      <c r="B32" s="10">
        <v>85154</v>
      </c>
      <c r="C32" s="10">
        <v>2820</v>
      </c>
      <c r="D32" s="11" t="s">
        <v>22</v>
      </c>
      <c r="E32" s="30" t="s">
        <v>56</v>
      </c>
      <c r="F32" s="17" t="s">
        <v>59</v>
      </c>
      <c r="G32" s="15">
        <v>30000</v>
      </c>
      <c r="H32" s="16">
        <v>15000</v>
      </c>
      <c r="I32" s="14">
        <f t="shared" si="0"/>
        <v>0.5</v>
      </c>
    </row>
    <row r="33" spans="1:9" ht="48.75" customHeight="1">
      <c r="A33" s="10">
        <v>851</v>
      </c>
      <c r="B33" s="10">
        <v>85154</v>
      </c>
      <c r="C33" s="10">
        <v>2820</v>
      </c>
      <c r="D33" s="11" t="s">
        <v>22</v>
      </c>
      <c r="E33" s="30" t="s">
        <v>60</v>
      </c>
      <c r="F33" s="17" t="s">
        <v>61</v>
      </c>
      <c r="G33" s="15">
        <v>30400</v>
      </c>
      <c r="H33" s="16">
        <v>15200</v>
      </c>
      <c r="I33" s="14">
        <f t="shared" si="0"/>
        <v>0.5</v>
      </c>
    </row>
    <row r="34" spans="1:9" ht="38.25">
      <c r="A34" s="10">
        <v>851</v>
      </c>
      <c r="B34" s="10">
        <v>85154</v>
      </c>
      <c r="C34" s="10">
        <v>2820</v>
      </c>
      <c r="D34" s="11" t="s">
        <v>22</v>
      </c>
      <c r="E34" s="30" t="s">
        <v>56</v>
      </c>
      <c r="F34" s="17" t="s">
        <v>62</v>
      </c>
      <c r="G34" s="15">
        <v>16400</v>
      </c>
      <c r="H34" s="16">
        <v>8000</v>
      </c>
      <c r="I34" s="14">
        <f t="shared" si="0"/>
        <v>0.4878048780487805</v>
      </c>
    </row>
    <row r="35" spans="1:9" ht="38.25">
      <c r="A35" s="10">
        <v>851</v>
      </c>
      <c r="B35" s="10">
        <v>85154</v>
      </c>
      <c r="C35" s="10">
        <v>2820</v>
      </c>
      <c r="D35" s="11" t="s">
        <v>22</v>
      </c>
      <c r="E35" s="30" t="s">
        <v>63</v>
      </c>
      <c r="F35" s="17" t="s">
        <v>64</v>
      </c>
      <c r="G35" s="15">
        <v>15230</v>
      </c>
      <c r="H35" s="16">
        <v>7500</v>
      </c>
      <c r="I35" s="14">
        <f t="shared" si="0"/>
        <v>0.49244911359159554</v>
      </c>
    </row>
    <row r="36" spans="1:9" ht="38.25">
      <c r="A36" s="10">
        <v>851</v>
      </c>
      <c r="B36" s="10">
        <v>85154</v>
      </c>
      <c r="C36" s="10">
        <v>2820</v>
      </c>
      <c r="D36" s="11" t="s">
        <v>22</v>
      </c>
      <c r="E36" s="30" t="s">
        <v>65</v>
      </c>
      <c r="F36" s="17" t="s">
        <v>66</v>
      </c>
      <c r="G36" s="15">
        <v>20500</v>
      </c>
      <c r="H36" s="16">
        <v>10000</v>
      </c>
      <c r="I36" s="14">
        <f aca="true" t="shared" si="1" ref="I36:I67">H36/G36</f>
        <v>0.4878048780487805</v>
      </c>
    </row>
    <row r="37" spans="1:9" ht="51">
      <c r="A37" s="10">
        <v>851</v>
      </c>
      <c r="B37" s="10">
        <v>85154</v>
      </c>
      <c r="C37" s="10">
        <v>2820</v>
      </c>
      <c r="D37" s="11" t="s">
        <v>22</v>
      </c>
      <c r="E37" s="30" t="s">
        <v>67</v>
      </c>
      <c r="F37" s="17" t="s">
        <v>68</v>
      </c>
      <c r="G37" s="15">
        <v>11800</v>
      </c>
      <c r="H37" s="16">
        <v>5500</v>
      </c>
      <c r="I37" s="14">
        <f t="shared" si="1"/>
        <v>0.4661016949152542</v>
      </c>
    </row>
    <row r="38" spans="1:9" ht="38.25">
      <c r="A38" s="10">
        <v>851</v>
      </c>
      <c r="B38" s="10">
        <v>85154</v>
      </c>
      <c r="C38" s="10">
        <v>2820</v>
      </c>
      <c r="D38" s="11" t="s">
        <v>22</v>
      </c>
      <c r="E38" s="30" t="s">
        <v>69</v>
      </c>
      <c r="F38" s="17" t="s">
        <v>70</v>
      </c>
      <c r="G38" s="15">
        <v>15000</v>
      </c>
      <c r="H38" s="16">
        <v>7000</v>
      </c>
      <c r="I38" s="14">
        <f t="shared" si="1"/>
        <v>0.4666666666666667</v>
      </c>
    </row>
    <row r="39" spans="1:9" ht="38.25">
      <c r="A39" s="10">
        <v>851</v>
      </c>
      <c r="B39" s="10">
        <v>85154</v>
      </c>
      <c r="C39" s="10">
        <v>2820</v>
      </c>
      <c r="D39" s="11" t="s">
        <v>22</v>
      </c>
      <c r="E39" s="30" t="s">
        <v>71</v>
      </c>
      <c r="F39" s="17" t="s">
        <v>72</v>
      </c>
      <c r="G39" s="15">
        <v>18856.6</v>
      </c>
      <c r="H39" s="16">
        <v>9000</v>
      </c>
      <c r="I39" s="14">
        <f t="shared" si="1"/>
        <v>0.47728646733769614</v>
      </c>
    </row>
    <row r="40" spans="1:9" ht="89.25">
      <c r="A40" s="10">
        <v>851</v>
      </c>
      <c r="B40" s="10">
        <v>85154</v>
      </c>
      <c r="C40" s="10">
        <v>2820</v>
      </c>
      <c r="D40" s="11" t="s">
        <v>22</v>
      </c>
      <c r="E40" s="30" t="s">
        <v>71</v>
      </c>
      <c r="F40" s="17" t="s">
        <v>73</v>
      </c>
      <c r="G40" s="15">
        <v>2956</v>
      </c>
      <c r="H40" s="16">
        <v>800</v>
      </c>
      <c r="I40" s="14">
        <f t="shared" si="1"/>
        <v>0.2706359945872801</v>
      </c>
    </row>
    <row r="41" spans="1:9" ht="37.5" customHeight="1">
      <c r="A41" s="10">
        <v>851</v>
      </c>
      <c r="B41" s="10">
        <v>85154</v>
      </c>
      <c r="C41" s="10">
        <v>2820</v>
      </c>
      <c r="D41" s="11" t="s">
        <v>22</v>
      </c>
      <c r="E41" s="30" t="s">
        <v>51</v>
      </c>
      <c r="F41" s="17" t="s">
        <v>74</v>
      </c>
      <c r="G41" s="15">
        <v>3840</v>
      </c>
      <c r="H41" s="16">
        <v>1800</v>
      </c>
      <c r="I41" s="14">
        <f t="shared" si="1"/>
        <v>0.46875</v>
      </c>
    </row>
    <row r="42" spans="1:9" ht="38.25">
      <c r="A42" s="10">
        <v>851</v>
      </c>
      <c r="B42" s="10">
        <v>85154</v>
      </c>
      <c r="C42" s="10">
        <v>2820</v>
      </c>
      <c r="D42" s="11" t="s">
        <v>22</v>
      </c>
      <c r="E42" s="30" t="s">
        <v>37</v>
      </c>
      <c r="F42" s="17" t="s">
        <v>75</v>
      </c>
      <c r="G42" s="15">
        <v>3800</v>
      </c>
      <c r="H42" s="16">
        <v>1850</v>
      </c>
      <c r="I42" s="14">
        <f t="shared" si="1"/>
        <v>0.4868421052631579</v>
      </c>
    </row>
    <row r="43" spans="1:9" ht="25.5">
      <c r="A43" s="10">
        <v>851</v>
      </c>
      <c r="B43" s="10">
        <v>85154</v>
      </c>
      <c r="C43" s="10">
        <v>2820</v>
      </c>
      <c r="D43" s="11" t="s">
        <v>22</v>
      </c>
      <c r="E43" s="30" t="s">
        <v>76</v>
      </c>
      <c r="F43" s="17" t="s">
        <v>77</v>
      </c>
      <c r="G43" s="15">
        <v>3540</v>
      </c>
      <c r="H43" s="16"/>
      <c r="I43" s="14">
        <f t="shared" si="1"/>
        <v>0</v>
      </c>
    </row>
    <row r="44" spans="1:9" ht="23.25" customHeight="1">
      <c r="A44" s="10">
        <v>851</v>
      </c>
      <c r="B44" s="10">
        <v>85154</v>
      </c>
      <c r="C44" s="10">
        <v>2820</v>
      </c>
      <c r="D44" s="11" t="s">
        <v>22</v>
      </c>
      <c r="E44" s="30" t="s">
        <v>22</v>
      </c>
      <c r="F44" s="11" t="s">
        <v>78</v>
      </c>
      <c r="G44" s="12">
        <f>1306100-47400-39496-24000-55000-55000-195000-109979-108754-63778-49880-40000+13207+492.38-926.5-59922-30000-30400-19300-3000-192679-19384-19896-26340-10000+3000-911</f>
        <v>121753.88</v>
      </c>
      <c r="H44" s="13"/>
      <c r="I44" s="14">
        <f t="shared" si="1"/>
        <v>0</v>
      </c>
    </row>
    <row r="45" spans="1:9" ht="51">
      <c r="A45" s="10">
        <v>851</v>
      </c>
      <c r="B45" s="10">
        <v>85154</v>
      </c>
      <c r="C45" s="10">
        <v>2820</v>
      </c>
      <c r="D45" s="11" t="s">
        <v>40</v>
      </c>
      <c r="E45" s="30" t="s">
        <v>40</v>
      </c>
      <c r="F45" s="11" t="s">
        <v>79</v>
      </c>
      <c r="G45" s="12">
        <v>177090</v>
      </c>
      <c r="H45" s="13">
        <v>84143</v>
      </c>
      <c r="I45" s="14">
        <f t="shared" si="1"/>
        <v>0.4751425828674685</v>
      </c>
    </row>
    <row r="46" spans="1:9" ht="26.25" customHeight="1">
      <c r="A46" s="10">
        <v>851</v>
      </c>
      <c r="B46" s="10">
        <v>85154</v>
      </c>
      <c r="C46" s="10">
        <v>2830</v>
      </c>
      <c r="D46" s="11" t="s">
        <v>22</v>
      </c>
      <c r="E46" s="30" t="s">
        <v>22</v>
      </c>
      <c r="F46" s="11" t="s">
        <v>78</v>
      </c>
      <c r="G46" s="12">
        <f>51500-50000</f>
        <v>1500</v>
      </c>
      <c r="H46" s="13"/>
      <c r="I46" s="14">
        <f t="shared" si="1"/>
        <v>0</v>
      </c>
    </row>
    <row r="47" spans="1:9" ht="51">
      <c r="A47" s="10">
        <v>851</v>
      </c>
      <c r="B47" s="10">
        <v>85195</v>
      </c>
      <c r="C47" s="10">
        <v>2820</v>
      </c>
      <c r="D47" s="11" t="s">
        <v>22</v>
      </c>
      <c r="E47" s="30" t="s">
        <v>80</v>
      </c>
      <c r="F47" s="11" t="s">
        <v>81</v>
      </c>
      <c r="G47" s="12">
        <v>10000</v>
      </c>
      <c r="H47" s="13">
        <v>10000</v>
      </c>
      <c r="I47" s="14">
        <f t="shared" si="1"/>
        <v>1</v>
      </c>
    </row>
    <row r="48" spans="1:9" ht="38.25">
      <c r="A48" s="10">
        <v>851</v>
      </c>
      <c r="B48" s="10">
        <v>85195</v>
      </c>
      <c r="C48" s="10">
        <v>2820</v>
      </c>
      <c r="D48" s="11" t="s">
        <v>22</v>
      </c>
      <c r="E48" s="30" t="s">
        <v>82</v>
      </c>
      <c r="F48" s="11" t="s">
        <v>83</v>
      </c>
      <c r="G48" s="12">
        <f>29000+18500</f>
        <v>47500</v>
      </c>
      <c r="H48" s="13">
        <v>29000</v>
      </c>
      <c r="I48" s="14">
        <f t="shared" si="1"/>
        <v>0.6105263157894737</v>
      </c>
    </row>
    <row r="49" spans="1:9" ht="114.75">
      <c r="A49" s="10">
        <v>851</v>
      </c>
      <c r="B49" s="10">
        <v>85195</v>
      </c>
      <c r="C49" s="10">
        <v>2820</v>
      </c>
      <c r="D49" s="11" t="s">
        <v>22</v>
      </c>
      <c r="E49" s="30" t="s">
        <v>84</v>
      </c>
      <c r="F49" s="11" t="s">
        <v>85</v>
      </c>
      <c r="G49" s="12">
        <v>60000</v>
      </c>
      <c r="H49" s="13">
        <v>60000</v>
      </c>
      <c r="I49" s="14">
        <f t="shared" si="1"/>
        <v>1</v>
      </c>
    </row>
    <row r="50" spans="1:9" ht="51">
      <c r="A50" s="10">
        <v>851</v>
      </c>
      <c r="B50" s="10">
        <v>85195</v>
      </c>
      <c r="C50" s="10">
        <v>2820</v>
      </c>
      <c r="D50" s="11" t="s">
        <v>86</v>
      </c>
      <c r="E50" s="30" t="s">
        <v>87</v>
      </c>
      <c r="F50" s="11" t="s">
        <v>88</v>
      </c>
      <c r="G50" s="18">
        <v>5704</v>
      </c>
      <c r="H50" s="13">
        <v>2800</v>
      </c>
      <c r="I50" s="14">
        <f t="shared" si="1"/>
        <v>0.4908835904628331</v>
      </c>
    </row>
    <row r="51" spans="1:9" ht="38.25">
      <c r="A51" s="10">
        <v>851</v>
      </c>
      <c r="B51" s="10">
        <v>85195</v>
      </c>
      <c r="C51" s="10">
        <v>2820</v>
      </c>
      <c r="D51" s="11" t="s">
        <v>86</v>
      </c>
      <c r="E51" s="30" t="s">
        <v>89</v>
      </c>
      <c r="F51" s="11" t="s">
        <v>90</v>
      </c>
      <c r="G51" s="18">
        <v>2000</v>
      </c>
      <c r="H51" s="13"/>
      <c r="I51" s="14">
        <f t="shared" si="1"/>
        <v>0</v>
      </c>
    </row>
    <row r="52" spans="1:9" ht="25.5">
      <c r="A52" s="10">
        <v>851</v>
      </c>
      <c r="B52" s="10">
        <v>85195</v>
      </c>
      <c r="C52" s="10">
        <v>2820</v>
      </c>
      <c r="D52" s="11" t="s">
        <v>86</v>
      </c>
      <c r="E52" s="30" t="s">
        <v>91</v>
      </c>
      <c r="F52" s="11" t="s">
        <v>92</v>
      </c>
      <c r="G52" s="18">
        <v>13230</v>
      </c>
      <c r="H52" s="13">
        <v>6600</v>
      </c>
      <c r="I52" s="14">
        <f t="shared" si="1"/>
        <v>0.4988662131519274</v>
      </c>
    </row>
    <row r="53" spans="1:9" ht="38.25">
      <c r="A53" s="10">
        <v>851</v>
      </c>
      <c r="B53" s="10">
        <v>85195</v>
      </c>
      <c r="C53" s="10">
        <v>2820</v>
      </c>
      <c r="D53" s="11" t="s">
        <v>86</v>
      </c>
      <c r="E53" s="30" t="s">
        <v>93</v>
      </c>
      <c r="F53" s="11" t="s">
        <v>94</v>
      </c>
      <c r="G53" s="18">
        <v>8500</v>
      </c>
      <c r="H53" s="13">
        <v>8500</v>
      </c>
      <c r="I53" s="14">
        <f t="shared" si="1"/>
        <v>1</v>
      </c>
    </row>
    <row r="54" spans="1:9" ht="38.25">
      <c r="A54" s="10">
        <v>851</v>
      </c>
      <c r="B54" s="10">
        <v>85195</v>
      </c>
      <c r="C54" s="10">
        <v>2820</v>
      </c>
      <c r="D54" s="11" t="s">
        <v>86</v>
      </c>
      <c r="E54" s="30" t="s">
        <v>93</v>
      </c>
      <c r="F54" s="11" t="s">
        <v>95</v>
      </c>
      <c r="G54" s="18">
        <v>4000</v>
      </c>
      <c r="H54" s="13">
        <v>4000</v>
      </c>
      <c r="I54" s="14">
        <f t="shared" si="1"/>
        <v>1</v>
      </c>
    </row>
    <row r="55" spans="1:9" ht="38.25">
      <c r="A55" s="10">
        <v>851</v>
      </c>
      <c r="B55" s="10">
        <v>85195</v>
      </c>
      <c r="C55" s="10">
        <v>2820</v>
      </c>
      <c r="D55" s="11" t="s">
        <v>22</v>
      </c>
      <c r="E55" s="30" t="s">
        <v>96</v>
      </c>
      <c r="F55" s="11" t="s">
        <v>97</v>
      </c>
      <c r="G55" s="12">
        <v>35000</v>
      </c>
      <c r="H55" s="13">
        <v>17500</v>
      </c>
      <c r="I55" s="14">
        <f t="shared" si="1"/>
        <v>0.5</v>
      </c>
    </row>
    <row r="56" spans="1:9" ht="38.25">
      <c r="A56" s="10">
        <v>851</v>
      </c>
      <c r="B56" s="10">
        <v>85195</v>
      </c>
      <c r="C56" s="10">
        <v>2820</v>
      </c>
      <c r="D56" s="11" t="s">
        <v>22</v>
      </c>
      <c r="E56" s="30" t="s">
        <v>96</v>
      </c>
      <c r="F56" s="11" t="s">
        <v>98</v>
      </c>
      <c r="G56" s="12">
        <v>55000</v>
      </c>
      <c r="H56" s="13">
        <v>39900</v>
      </c>
      <c r="I56" s="14">
        <f t="shared" si="1"/>
        <v>0.7254545454545455</v>
      </c>
    </row>
    <row r="57" spans="1:9" ht="25.5">
      <c r="A57" s="10">
        <v>851</v>
      </c>
      <c r="B57" s="10">
        <v>85195</v>
      </c>
      <c r="C57" s="10">
        <v>2820</v>
      </c>
      <c r="D57" s="11" t="s">
        <v>22</v>
      </c>
      <c r="E57" s="30" t="s">
        <v>99</v>
      </c>
      <c r="F57" s="11" t="s">
        <v>100</v>
      </c>
      <c r="G57" s="12">
        <f>36000-16000</f>
        <v>20000</v>
      </c>
      <c r="H57" s="13"/>
      <c r="I57" s="14">
        <f t="shared" si="1"/>
        <v>0</v>
      </c>
    </row>
    <row r="58" spans="1:9" s="19" customFormat="1" ht="38.25">
      <c r="A58" s="10">
        <v>852</v>
      </c>
      <c r="B58" s="10">
        <v>85201</v>
      </c>
      <c r="C58" s="10">
        <v>2810</v>
      </c>
      <c r="D58" s="11" t="s">
        <v>22</v>
      </c>
      <c r="E58" s="30" t="s">
        <v>101</v>
      </c>
      <c r="F58" s="11" t="s">
        <v>102</v>
      </c>
      <c r="G58" s="12">
        <v>124800</v>
      </c>
      <c r="H58" s="13">
        <v>49963</v>
      </c>
      <c r="I58" s="14">
        <f t="shared" si="1"/>
        <v>0.40034455128205126</v>
      </c>
    </row>
    <row r="59" spans="1:9" ht="38.25">
      <c r="A59" s="10">
        <v>852</v>
      </c>
      <c r="B59" s="10">
        <v>85201</v>
      </c>
      <c r="C59" s="10">
        <v>2810</v>
      </c>
      <c r="D59" s="11" t="s">
        <v>22</v>
      </c>
      <c r="E59" s="30" t="s">
        <v>101</v>
      </c>
      <c r="F59" s="11" t="s">
        <v>103</v>
      </c>
      <c r="G59" s="12">
        <f>184000</f>
        <v>184000</v>
      </c>
      <c r="H59" s="13">
        <v>83832</v>
      </c>
      <c r="I59" s="14">
        <f t="shared" si="1"/>
        <v>0.45560869565217393</v>
      </c>
    </row>
    <row r="60" spans="1:9" ht="38.25">
      <c r="A60" s="10">
        <v>852</v>
      </c>
      <c r="B60" s="10">
        <v>85203</v>
      </c>
      <c r="C60" s="10">
        <v>2820</v>
      </c>
      <c r="D60" s="11" t="s">
        <v>40</v>
      </c>
      <c r="E60" s="30" t="s">
        <v>104</v>
      </c>
      <c r="F60" s="11" t="s">
        <v>105</v>
      </c>
      <c r="G60" s="12">
        <f>960000-186377</f>
        <v>773623</v>
      </c>
      <c r="H60" s="13">
        <v>372149</v>
      </c>
      <c r="I60" s="14">
        <f t="shared" si="1"/>
        <v>0.4810469699065307</v>
      </c>
    </row>
    <row r="61" spans="1:9" ht="38.25">
      <c r="A61" s="10">
        <v>852</v>
      </c>
      <c r="B61" s="10">
        <v>85214</v>
      </c>
      <c r="C61" s="10">
        <v>2820</v>
      </c>
      <c r="D61" s="11" t="s">
        <v>40</v>
      </c>
      <c r="E61" s="30" t="s">
        <v>106</v>
      </c>
      <c r="F61" s="11" t="s">
        <v>107</v>
      </c>
      <c r="G61" s="12">
        <v>22910</v>
      </c>
      <c r="H61" s="13">
        <v>22910</v>
      </c>
      <c r="I61" s="14">
        <f t="shared" si="1"/>
        <v>1</v>
      </c>
    </row>
    <row r="62" spans="1:9" s="19" customFormat="1" ht="25.5">
      <c r="A62" s="10">
        <v>852</v>
      </c>
      <c r="B62" s="10">
        <v>85214</v>
      </c>
      <c r="C62" s="10">
        <v>2810</v>
      </c>
      <c r="D62" s="11" t="s">
        <v>40</v>
      </c>
      <c r="E62" s="30" t="s">
        <v>101</v>
      </c>
      <c r="F62" s="11" t="s">
        <v>108</v>
      </c>
      <c r="G62" s="12">
        <v>130000</v>
      </c>
      <c r="H62" s="13">
        <v>52714</v>
      </c>
      <c r="I62" s="14">
        <f t="shared" si="1"/>
        <v>0.4054923076923077</v>
      </c>
    </row>
    <row r="63" spans="1:9" ht="38.25">
      <c r="A63" s="10">
        <v>852</v>
      </c>
      <c r="B63" s="10">
        <v>85228</v>
      </c>
      <c r="C63" s="10">
        <v>2830</v>
      </c>
      <c r="D63" s="11" t="s">
        <v>22</v>
      </c>
      <c r="E63" s="30" t="s">
        <v>109</v>
      </c>
      <c r="F63" s="11" t="s">
        <v>110</v>
      </c>
      <c r="G63" s="12">
        <v>140420</v>
      </c>
      <c r="H63" s="13">
        <v>44280</v>
      </c>
      <c r="I63" s="14">
        <f t="shared" si="1"/>
        <v>0.31533969520011396</v>
      </c>
    </row>
    <row r="64" spans="1:9" ht="25.5">
      <c r="A64" s="10">
        <v>852</v>
      </c>
      <c r="B64" s="10">
        <v>85228</v>
      </c>
      <c r="C64" s="10">
        <v>2810</v>
      </c>
      <c r="D64" s="11" t="s">
        <v>40</v>
      </c>
      <c r="E64" s="30" t="s">
        <v>111</v>
      </c>
      <c r="F64" s="11" t="s">
        <v>112</v>
      </c>
      <c r="G64" s="12">
        <v>1520000</v>
      </c>
      <c r="H64" s="13">
        <v>640446</v>
      </c>
      <c r="I64" s="14">
        <f t="shared" si="1"/>
        <v>0.4213460526315789</v>
      </c>
    </row>
    <row r="65" spans="1:9" ht="51">
      <c r="A65" s="10">
        <v>852</v>
      </c>
      <c r="B65" s="10">
        <v>85228</v>
      </c>
      <c r="C65" s="10">
        <v>2820</v>
      </c>
      <c r="D65" s="11" t="s">
        <v>40</v>
      </c>
      <c r="E65" s="30" t="s">
        <v>113</v>
      </c>
      <c r="F65" s="11" t="s">
        <v>114</v>
      </c>
      <c r="G65" s="12">
        <v>108000</v>
      </c>
      <c r="H65" s="13">
        <v>42110</v>
      </c>
      <c r="I65" s="14">
        <f t="shared" si="1"/>
        <v>0.3899074074074074</v>
      </c>
    </row>
    <row r="66" spans="1:9" ht="38.25">
      <c r="A66" s="10">
        <v>852</v>
      </c>
      <c r="B66" s="10">
        <v>85295</v>
      </c>
      <c r="C66" s="10">
        <v>2820</v>
      </c>
      <c r="D66" s="11" t="s">
        <v>22</v>
      </c>
      <c r="E66" s="30" t="s">
        <v>115</v>
      </c>
      <c r="F66" s="11" t="s">
        <v>116</v>
      </c>
      <c r="G66" s="12">
        <v>5000</v>
      </c>
      <c r="H66" s="13">
        <v>2500</v>
      </c>
      <c r="I66" s="14">
        <f t="shared" si="1"/>
        <v>0.5</v>
      </c>
    </row>
    <row r="67" spans="1:9" ht="38.25">
      <c r="A67" s="10">
        <v>852</v>
      </c>
      <c r="B67" s="10">
        <v>85295</v>
      </c>
      <c r="C67" s="10">
        <v>2820</v>
      </c>
      <c r="D67" s="11" t="s">
        <v>22</v>
      </c>
      <c r="E67" s="30" t="s">
        <v>117</v>
      </c>
      <c r="F67" s="11" t="s">
        <v>118</v>
      </c>
      <c r="G67" s="12">
        <v>15000</v>
      </c>
      <c r="H67" s="13"/>
      <c r="I67" s="14">
        <f t="shared" si="1"/>
        <v>0</v>
      </c>
    </row>
    <row r="68" spans="1:9" ht="38.25">
      <c r="A68" s="10">
        <v>853</v>
      </c>
      <c r="B68" s="10">
        <v>85311</v>
      </c>
      <c r="C68" s="10">
        <v>2830</v>
      </c>
      <c r="D68" s="11" t="s">
        <v>86</v>
      </c>
      <c r="E68" s="30" t="s">
        <v>119</v>
      </c>
      <c r="F68" s="11" t="s">
        <v>120</v>
      </c>
      <c r="G68" s="18">
        <v>5200</v>
      </c>
      <c r="H68" s="13">
        <v>2600</v>
      </c>
      <c r="I68" s="14">
        <f aca="true" t="shared" si="2" ref="I68:I98">H68/G68</f>
        <v>0.5</v>
      </c>
    </row>
    <row r="69" spans="1:9" ht="38.25">
      <c r="A69" s="10">
        <v>853</v>
      </c>
      <c r="B69" s="10">
        <v>85311</v>
      </c>
      <c r="C69" s="10">
        <v>2820</v>
      </c>
      <c r="D69" s="11" t="s">
        <v>86</v>
      </c>
      <c r="E69" s="30" t="s">
        <v>121</v>
      </c>
      <c r="F69" s="11" t="s">
        <v>122</v>
      </c>
      <c r="G69" s="18">
        <v>12500</v>
      </c>
      <c r="H69" s="13">
        <v>12500</v>
      </c>
      <c r="I69" s="14">
        <f t="shared" si="2"/>
        <v>1</v>
      </c>
    </row>
    <row r="70" spans="1:9" ht="63.75">
      <c r="A70" s="10">
        <v>853</v>
      </c>
      <c r="B70" s="10">
        <v>85311</v>
      </c>
      <c r="C70" s="10">
        <v>2820</v>
      </c>
      <c r="D70" s="11" t="s">
        <v>86</v>
      </c>
      <c r="E70" s="30" t="s">
        <v>121</v>
      </c>
      <c r="F70" s="11" t="s">
        <v>123</v>
      </c>
      <c r="G70" s="18">
        <v>15000</v>
      </c>
      <c r="H70" s="13">
        <v>7500</v>
      </c>
      <c r="I70" s="14">
        <f t="shared" si="2"/>
        <v>0.5</v>
      </c>
    </row>
    <row r="71" spans="1:9" ht="38.25">
      <c r="A71" s="10">
        <v>853</v>
      </c>
      <c r="B71" s="10">
        <v>85311</v>
      </c>
      <c r="C71" s="10">
        <v>2820</v>
      </c>
      <c r="D71" s="11" t="s">
        <v>86</v>
      </c>
      <c r="E71" s="30" t="s">
        <v>121</v>
      </c>
      <c r="F71" s="11" t="s">
        <v>124</v>
      </c>
      <c r="G71" s="18">
        <v>1770</v>
      </c>
      <c r="H71" s="13">
        <v>1770</v>
      </c>
      <c r="I71" s="14">
        <f t="shared" si="2"/>
        <v>1</v>
      </c>
    </row>
    <row r="72" spans="1:9" ht="38.25">
      <c r="A72" s="10">
        <v>853</v>
      </c>
      <c r="B72" s="10">
        <v>85311</v>
      </c>
      <c r="C72" s="10">
        <v>2820</v>
      </c>
      <c r="D72" s="11" t="s">
        <v>86</v>
      </c>
      <c r="E72" s="30" t="s">
        <v>121</v>
      </c>
      <c r="F72" s="11" t="s">
        <v>125</v>
      </c>
      <c r="G72" s="18">
        <v>3000</v>
      </c>
      <c r="H72" s="13">
        <v>3000</v>
      </c>
      <c r="I72" s="14">
        <f t="shared" si="2"/>
        <v>1</v>
      </c>
    </row>
    <row r="73" spans="1:9" ht="63.75">
      <c r="A73" s="10">
        <v>853</v>
      </c>
      <c r="B73" s="10">
        <v>85311</v>
      </c>
      <c r="C73" s="10">
        <v>2820</v>
      </c>
      <c r="D73" s="11" t="s">
        <v>86</v>
      </c>
      <c r="E73" s="30" t="s">
        <v>126</v>
      </c>
      <c r="F73" s="11" t="s">
        <v>127</v>
      </c>
      <c r="G73" s="18">
        <v>6240</v>
      </c>
      <c r="H73" s="13">
        <v>3240</v>
      </c>
      <c r="I73" s="14">
        <f t="shared" si="2"/>
        <v>0.5192307692307693</v>
      </c>
    </row>
    <row r="74" spans="1:9" s="20" customFormat="1" ht="63.75">
      <c r="A74" s="10">
        <v>853</v>
      </c>
      <c r="B74" s="10">
        <v>85311</v>
      </c>
      <c r="C74" s="10">
        <v>2820</v>
      </c>
      <c r="D74" s="11" t="s">
        <v>86</v>
      </c>
      <c r="E74" s="30" t="s">
        <v>126</v>
      </c>
      <c r="F74" s="11" t="s">
        <v>128</v>
      </c>
      <c r="G74" s="18">
        <v>4740</v>
      </c>
      <c r="H74" s="13"/>
      <c r="I74" s="14">
        <f t="shared" si="2"/>
        <v>0</v>
      </c>
    </row>
    <row r="75" spans="1:9" s="20" customFormat="1" ht="63.75">
      <c r="A75" s="10">
        <v>853</v>
      </c>
      <c r="B75" s="10">
        <v>85311</v>
      </c>
      <c r="C75" s="10">
        <v>2820</v>
      </c>
      <c r="D75" s="11" t="s">
        <v>86</v>
      </c>
      <c r="E75" s="30" t="s">
        <v>126</v>
      </c>
      <c r="F75" s="11" t="s">
        <v>129</v>
      </c>
      <c r="G75" s="18">
        <v>4000</v>
      </c>
      <c r="H75" s="13"/>
      <c r="I75" s="14">
        <f t="shared" si="2"/>
        <v>0</v>
      </c>
    </row>
    <row r="76" spans="1:9" s="20" customFormat="1" ht="63.75">
      <c r="A76" s="10">
        <v>853</v>
      </c>
      <c r="B76" s="10">
        <v>85311</v>
      </c>
      <c r="C76" s="10">
        <v>2820</v>
      </c>
      <c r="D76" s="11" t="s">
        <v>86</v>
      </c>
      <c r="E76" s="30" t="s">
        <v>126</v>
      </c>
      <c r="F76" s="11" t="s">
        <v>130</v>
      </c>
      <c r="G76" s="18">
        <v>1700</v>
      </c>
      <c r="H76" s="13">
        <v>1700</v>
      </c>
      <c r="I76" s="14">
        <f t="shared" si="2"/>
        <v>1</v>
      </c>
    </row>
    <row r="77" spans="1:9" s="20" customFormat="1" ht="25.5">
      <c r="A77" s="10">
        <v>853</v>
      </c>
      <c r="B77" s="10">
        <v>85311</v>
      </c>
      <c r="C77" s="10">
        <v>2820</v>
      </c>
      <c r="D77" s="11" t="s">
        <v>86</v>
      </c>
      <c r="E77" s="30" t="s">
        <v>131</v>
      </c>
      <c r="F77" s="11" t="s">
        <v>132</v>
      </c>
      <c r="G77" s="18">
        <v>8736</v>
      </c>
      <c r="H77" s="13">
        <v>8736</v>
      </c>
      <c r="I77" s="14">
        <f t="shared" si="2"/>
        <v>1</v>
      </c>
    </row>
    <row r="78" spans="1:9" s="20" customFormat="1" ht="63.75">
      <c r="A78" s="10">
        <v>853</v>
      </c>
      <c r="B78" s="10">
        <v>85311</v>
      </c>
      <c r="C78" s="10">
        <v>2820</v>
      </c>
      <c r="D78" s="11" t="s">
        <v>86</v>
      </c>
      <c r="E78" s="30" t="s">
        <v>133</v>
      </c>
      <c r="F78" s="11" t="s">
        <v>134</v>
      </c>
      <c r="G78" s="18">
        <v>2667</v>
      </c>
      <c r="H78" s="13">
        <v>2667</v>
      </c>
      <c r="I78" s="14">
        <f t="shared" si="2"/>
        <v>1</v>
      </c>
    </row>
    <row r="79" spans="1:9" s="20" customFormat="1" ht="63.75">
      <c r="A79" s="10">
        <v>853</v>
      </c>
      <c r="B79" s="10">
        <v>85311</v>
      </c>
      <c r="C79" s="10">
        <v>2820</v>
      </c>
      <c r="D79" s="11" t="s">
        <v>86</v>
      </c>
      <c r="E79" s="30" t="s">
        <v>133</v>
      </c>
      <c r="F79" s="11" t="s">
        <v>135</v>
      </c>
      <c r="G79" s="18">
        <v>2460</v>
      </c>
      <c r="H79" s="13">
        <v>2460</v>
      </c>
      <c r="I79" s="14">
        <f t="shared" si="2"/>
        <v>1</v>
      </c>
    </row>
    <row r="80" spans="1:9" ht="63.75">
      <c r="A80" s="10">
        <v>853</v>
      </c>
      <c r="B80" s="10">
        <v>85311</v>
      </c>
      <c r="C80" s="10">
        <v>2820</v>
      </c>
      <c r="D80" s="11" t="s">
        <v>86</v>
      </c>
      <c r="E80" s="30" t="s">
        <v>136</v>
      </c>
      <c r="F80" s="11" t="s">
        <v>137</v>
      </c>
      <c r="G80" s="18">
        <v>14000</v>
      </c>
      <c r="H80" s="13">
        <v>7000</v>
      </c>
      <c r="I80" s="14">
        <f t="shared" si="2"/>
        <v>0.5</v>
      </c>
    </row>
    <row r="81" spans="1:9" ht="63.75">
      <c r="A81" s="10">
        <v>853</v>
      </c>
      <c r="B81" s="10">
        <v>85311</v>
      </c>
      <c r="C81" s="10">
        <v>2820</v>
      </c>
      <c r="D81" s="11" t="s">
        <v>86</v>
      </c>
      <c r="E81" s="30" t="s">
        <v>136</v>
      </c>
      <c r="F81" s="11" t="s">
        <v>138</v>
      </c>
      <c r="G81" s="18">
        <v>12540</v>
      </c>
      <c r="H81" s="13">
        <v>6000</v>
      </c>
      <c r="I81" s="14">
        <f t="shared" si="2"/>
        <v>0.4784688995215311</v>
      </c>
    </row>
    <row r="82" spans="1:9" ht="76.5">
      <c r="A82" s="10">
        <v>853</v>
      </c>
      <c r="B82" s="10">
        <v>85311</v>
      </c>
      <c r="C82" s="10">
        <v>2820</v>
      </c>
      <c r="D82" s="11" t="s">
        <v>86</v>
      </c>
      <c r="E82" s="30" t="s">
        <v>136</v>
      </c>
      <c r="F82" s="11" t="s">
        <v>139</v>
      </c>
      <c r="G82" s="18">
        <v>26355</v>
      </c>
      <c r="H82" s="13">
        <v>13000</v>
      </c>
      <c r="I82" s="14">
        <f t="shared" si="2"/>
        <v>0.4932650350977044</v>
      </c>
    </row>
    <row r="83" spans="1:9" ht="51">
      <c r="A83" s="10">
        <v>853</v>
      </c>
      <c r="B83" s="10">
        <v>85311</v>
      </c>
      <c r="C83" s="10">
        <v>2820</v>
      </c>
      <c r="D83" s="11" t="s">
        <v>86</v>
      </c>
      <c r="E83" s="30" t="s">
        <v>140</v>
      </c>
      <c r="F83" s="11" t="s">
        <v>141</v>
      </c>
      <c r="G83" s="18">
        <v>550</v>
      </c>
      <c r="H83" s="13">
        <v>550</v>
      </c>
      <c r="I83" s="14">
        <f t="shared" si="2"/>
        <v>1</v>
      </c>
    </row>
    <row r="84" spans="1:9" ht="51">
      <c r="A84" s="10">
        <v>853</v>
      </c>
      <c r="B84" s="10">
        <v>85311</v>
      </c>
      <c r="C84" s="10">
        <v>2820</v>
      </c>
      <c r="D84" s="11" t="s">
        <v>86</v>
      </c>
      <c r="E84" s="30" t="s">
        <v>140</v>
      </c>
      <c r="F84" s="11" t="s">
        <v>142</v>
      </c>
      <c r="G84" s="18">
        <v>25000</v>
      </c>
      <c r="H84" s="13">
        <v>12500</v>
      </c>
      <c r="I84" s="14">
        <f t="shared" si="2"/>
        <v>0.5</v>
      </c>
    </row>
    <row r="85" spans="1:9" ht="25.5">
      <c r="A85" s="10">
        <v>853</v>
      </c>
      <c r="B85" s="10">
        <v>85311</v>
      </c>
      <c r="C85" s="10">
        <v>2820</v>
      </c>
      <c r="D85" s="11" t="s">
        <v>86</v>
      </c>
      <c r="E85" s="30" t="s">
        <v>143</v>
      </c>
      <c r="F85" s="11" t="s">
        <v>144</v>
      </c>
      <c r="G85" s="18">
        <v>19560</v>
      </c>
      <c r="H85" s="13">
        <v>10000</v>
      </c>
      <c r="I85" s="14">
        <f t="shared" si="2"/>
        <v>0.5112474437627812</v>
      </c>
    </row>
    <row r="86" spans="1:9" ht="51">
      <c r="A86" s="10">
        <v>853</v>
      </c>
      <c r="B86" s="10">
        <v>85311</v>
      </c>
      <c r="C86" s="10">
        <v>2820</v>
      </c>
      <c r="D86" s="11" t="s">
        <v>86</v>
      </c>
      <c r="E86" s="30" t="s">
        <v>145</v>
      </c>
      <c r="F86" s="11" t="s">
        <v>146</v>
      </c>
      <c r="G86" s="18">
        <v>15840</v>
      </c>
      <c r="H86" s="13">
        <v>7900</v>
      </c>
      <c r="I86" s="14">
        <f t="shared" si="2"/>
        <v>0.49873737373737376</v>
      </c>
    </row>
    <row r="87" spans="1:9" ht="63.75">
      <c r="A87" s="10">
        <v>853</v>
      </c>
      <c r="B87" s="10">
        <v>85311</v>
      </c>
      <c r="C87" s="10">
        <v>2820</v>
      </c>
      <c r="D87" s="11" t="s">
        <v>86</v>
      </c>
      <c r="E87" s="30" t="s">
        <v>147</v>
      </c>
      <c r="F87" s="11" t="s">
        <v>148</v>
      </c>
      <c r="G87" s="18">
        <v>10716</v>
      </c>
      <c r="H87" s="13">
        <v>5000</v>
      </c>
      <c r="I87" s="14">
        <f t="shared" si="2"/>
        <v>0.4665920119447555</v>
      </c>
    </row>
    <row r="88" spans="1:9" ht="38.25">
      <c r="A88" s="10">
        <v>853</v>
      </c>
      <c r="B88" s="10">
        <v>85311</v>
      </c>
      <c r="C88" s="10">
        <v>2820</v>
      </c>
      <c r="D88" s="11" t="s">
        <v>86</v>
      </c>
      <c r="E88" s="30" t="s">
        <v>149</v>
      </c>
      <c r="F88" s="11" t="s">
        <v>150</v>
      </c>
      <c r="G88" s="18">
        <v>14000</v>
      </c>
      <c r="H88" s="13">
        <v>7000</v>
      </c>
      <c r="I88" s="14">
        <f t="shared" si="2"/>
        <v>0.5</v>
      </c>
    </row>
    <row r="89" spans="1:9" ht="127.5">
      <c r="A89" s="10">
        <v>853</v>
      </c>
      <c r="B89" s="10">
        <v>85311</v>
      </c>
      <c r="C89" s="10">
        <v>2820</v>
      </c>
      <c r="D89" s="11" t="s">
        <v>86</v>
      </c>
      <c r="E89" s="30" t="s">
        <v>151</v>
      </c>
      <c r="F89" s="11" t="s">
        <v>152</v>
      </c>
      <c r="G89" s="18">
        <v>2000</v>
      </c>
      <c r="H89" s="13">
        <v>2000</v>
      </c>
      <c r="I89" s="14">
        <f t="shared" si="2"/>
        <v>1</v>
      </c>
    </row>
    <row r="90" spans="1:9" ht="51">
      <c r="A90" s="10">
        <v>853</v>
      </c>
      <c r="B90" s="10">
        <v>85395</v>
      </c>
      <c r="C90" s="10">
        <v>2820</v>
      </c>
      <c r="D90" s="11" t="s">
        <v>22</v>
      </c>
      <c r="E90" s="30" t="s">
        <v>153</v>
      </c>
      <c r="F90" s="17" t="s">
        <v>154</v>
      </c>
      <c r="G90" s="15">
        <v>5000</v>
      </c>
      <c r="H90" s="16">
        <v>2500</v>
      </c>
      <c r="I90" s="14">
        <f t="shared" si="2"/>
        <v>0.5</v>
      </c>
    </row>
    <row r="91" spans="1:9" ht="51">
      <c r="A91" s="10">
        <v>853</v>
      </c>
      <c r="B91" s="10">
        <v>85395</v>
      </c>
      <c r="C91" s="10">
        <v>2820</v>
      </c>
      <c r="D91" s="11" t="s">
        <v>22</v>
      </c>
      <c r="E91" s="30" t="s">
        <v>153</v>
      </c>
      <c r="F91" s="17" t="s">
        <v>191</v>
      </c>
      <c r="G91" s="15">
        <v>2500</v>
      </c>
      <c r="H91" s="16"/>
      <c r="I91" s="14">
        <f t="shared" si="2"/>
        <v>0</v>
      </c>
    </row>
    <row r="92" spans="1:9" ht="51">
      <c r="A92" s="10">
        <v>853</v>
      </c>
      <c r="B92" s="10">
        <v>85395</v>
      </c>
      <c r="C92" s="10">
        <v>2820</v>
      </c>
      <c r="D92" s="11" t="s">
        <v>22</v>
      </c>
      <c r="E92" s="30" t="s">
        <v>153</v>
      </c>
      <c r="F92" s="17" t="s">
        <v>155</v>
      </c>
      <c r="G92" s="15">
        <v>3500</v>
      </c>
      <c r="H92" s="16">
        <v>1750</v>
      </c>
      <c r="I92" s="14">
        <f t="shared" si="2"/>
        <v>0.5</v>
      </c>
    </row>
    <row r="93" spans="1:9" ht="63.75">
      <c r="A93" s="10">
        <v>853</v>
      </c>
      <c r="B93" s="10">
        <v>85395</v>
      </c>
      <c r="C93" s="10">
        <v>2820</v>
      </c>
      <c r="D93" s="11" t="s">
        <v>22</v>
      </c>
      <c r="E93" s="30" t="s">
        <v>156</v>
      </c>
      <c r="F93" s="11" t="s">
        <v>157</v>
      </c>
      <c r="G93" s="12">
        <v>7802</v>
      </c>
      <c r="H93" s="13">
        <v>7802</v>
      </c>
      <c r="I93" s="14">
        <f t="shared" si="2"/>
        <v>1</v>
      </c>
    </row>
    <row r="94" spans="1:9" ht="63.75">
      <c r="A94" s="10">
        <v>853</v>
      </c>
      <c r="B94" s="10">
        <v>85395</v>
      </c>
      <c r="C94" s="10">
        <v>2820</v>
      </c>
      <c r="D94" s="11" t="s">
        <v>22</v>
      </c>
      <c r="E94" s="30" t="s">
        <v>156</v>
      </c>
      <c r="F94" s="11" t="s">
        <v>158</v>
      </c>
      <c r="G94" s="12">
        <v>13356</v>
      </c>
      <c r="H94" s="13">
        <v>7356</v>
      </c>
      <c r="I94" s="14">
        <f t="shared" si="2"/>
        <v>0.550763701707098</v>
      </c>
    </row>
    <row r="95" spans="1:9" ht="38.25">
      <c r="A95" s="10">
        <v>853</v>
      </c>
      <c r="B95" s="10">
        <v>85395</v>
      </c>
      <c r="C95" s="10">
        <v>2820</v>
      </c>
      <c r="D95" s="11" t="s">
        <v>22</v>
      </c>
      <c r="E95" s="30" t="s">
        <v>159</v>
      </c>
      <c r="F95" s="17" t="s">
        <v>160</v>
      </c>
      <c r="G95" s="15">
        <v>19730</v>
      </c>
      <c r="H95" s="16">
        <v>19730</v>
      </c>
      <c r="I95" s="14">
        <f t="shared" si="2"/>
        <v>1</v>
      </c>
    </row>
    <row r="96" spans="1:9" ht="25.5">
      <c r="A96" s="10">
        <v>853</v>
      </c>
      <c r="B96" s="10">
        <v>85395</v>
      </c>
      <c r="C96" s="10">
        <v>2820</v>
      </c>
      <c r="D96" s="11" t="s">
        <v>22</v>
      </c>
      <c r="E96" s="30" t="s">
        <v>161</v>
      </c>
      <c r="F96" s="11" t="s">
        <v>162</v>
      </c>
      <c r="G96" s="12">
        <v>4690</v>
      </c>
      <c r="H96" s="12">
        <v>2000</v>
      </c>
      <c r="I96" s="14">
        <f t="shared" si="2"/>
        <v>0.42643923240938164</v>
      </c>
    </row>
    <row r="97" spans="1:9" ht="25.5">
      <c r="A97" s="10">
        <v>853</v>
      </c>
      <c r="B97" s="10">
        <v>85395</v>
      </c>
      <c r="C97" s="10">
        <v>2820</v>
      </c>
      <c r="D97" s="11" t="s">
        <v>22</v>
      </c>
      <c r="E97" s="30" t="s">
        <v>161</v>
      </c>
      <c r="F97" s="11" t="s">
        <v>163</v>
      </c>
      <c r="G97" s="12">
        <v>4730</v>
      </c>
      <c r="H97" s="12">
        <v>2000</v>
      </c>
      <c r="I97" s="14">
        <f t="shared" si="2"/>
        <v>0.42283298097251587</v>
      </c>
    </row>
    <row r="98" spans="1:9" ht="51">
      <c r="A98" s="10">
        <v>853</v>
      </c>
      <c r="B98" s="10">
        <v>85395</v>
      </c>
      <c r="C98" s="10">
        <v>2820</v>
      </c>
      <c r="D98" s="11" t="s">
        <v>22</v>
      </c>
      <c r="E98" s="30" t="s">
        <v>164</v>
      </c>
      <c r="F98" s="17" t="s">
        <v>165</v>
      </c>
      <c r="G98" s="15">
        <v>3030</v>
      </c>
      <c r="H98" s="16">
        <v>2000</v>
      </c>
      <c r="I98" s="14">
        <f t="shared" si="2"/>
        <v>0.6600660066006601</v>
      </c>
    </row>
    <row r="99" spans="1:9" ht="38.25">
      <c r="A99" s="10">
        <v>853</v>
      </c>
      <c r="B99" s="10">
        <v>85395</v>
      </c>
      <c r="C99" s="10">
        <v>2820</v>
      </c>
      <c r="D99" s="11" t="s">
        <v>22</v>
      </c>
      <c r="E99" s="30" t="s">
        <v>166</v>
      </c>
      <c r="F99" s="11" t="s">
        <v>167</v>
      </c>
      <c r="G99" s="12">
        <v>24254</v>
      </c>
      <c r="H99" s="13">
        <v>12254</v>
      </c>
      <c r="I99" s="14">
        <f aca="true" t="shared" si="3" ref="I99:I163">H99/G99</f>
        <v>0.5052362496907726</v>
      </c>
    </row>
    <row r="100" spans="1:9" ht="38.25">
      <c r="A100" s="10">
        <v>921</v>
      </c>
      <c r="B100" s="10">
        <v>92195</v>
      </c>
      <c r="C100" s="10">
        <v>2820</v>
      </c>
      <c r="D100" s="11" t="s">
        <v>18</v>
      </c>
      <c r="E100" s="30" t="s">
        <v>168</v>
      </c>
      <c r="F100" s="11" t="s">
        <v>169</v>
      </c>
      <c r="G100" s="12">
        <v>2894</v>
      </c>
      <c r="H100" s="13">
        <v>2894</v>
      </c>
      <c r="I100" s="14">
        <f t="shared" si="3"/>
        <v>1</v>
      </c>
    </row>
    <row r="101" spans="1:9" ht="38.25">
      <c r="A101" s="10">
        <v>921</v>
      </c>
      <c r="B101" s="10">
        <v>92195</v>
      </c>
      <c r="C101" s="10">
        <v>2820</v>
      </c>
      <c r="D101" s="11" t="s">
        <v>18</v>
      </c>
      <c r="E101" s="30" t="s">
        <v>168</v>
      </c>
      <c r="F101" s="11" t="s">
        <v>170</v>
      </c>
      <c r="G101" s="12">
        <v>1100</v>
      </c>
      <c r="H101" s="13">
        <v>1100</v>
      </c>
      <c r="I101" s="14">
        <f t="shared" si="3"/>
        <v>1</v>
      </c>
    </row>
    <row r="102" spans="1:9" ht="38.25">
      <c r="A102" s="10">
        <v>921</v>
      </c>
      <c r="B102" s="10">
        <v>92195</v>
      </c>
      <c r="C102" s="10">
        <v>2820</v>
      </c>
      <c r="D102" s="11" t="s">
        <v>18</v>
      </c>
      <c r="E102" s="30" t="s">
        <v>171</v>
      </c>
      <c r="F102" s="11" t="s">
        <v>172</v>
      </c>
      <c r="G102" s="12">
        <v>3000</v>
      </c>
      <c r="H102" s="13">
        <v>3000</v>
      </c>
      <c r="I102" s="14">
        <f t="shared" si="3"/>
        <v>1</v>
      </c>
    </row>
    <row r="103" spans="1:9" ht="25.5">
      <c r="A103" s="10">
        <v>921</v>
      </c>
      <c r="B103" s="10">
        <v>92195</v>
      </c>
      <c r="C103" s="10">
        <v>2820</v>
      </c>
      <c r="D103" s="11" t="s">
        <v>18</v>
      </c>
      <c r="E103" s="30" t="s">
        <v>171</v>
      </c>
      <c r="F103" s="11" t="s">
        <v>173</v>
      </c>
      <c r="G103" s="12">
        <v>2680</v>
      </c>
      <c r="H103" s="13">
        <v>2680</v>
      </c>
      <c r="I103" s="14">
        <f t="shared" si="3"/>
        <v>1</v>
      </c>
    </row>
    <row r="104" spans="1:9" ht="38.25">
      <c r="A104" s="10">
        <v>921</v>
      </c>
      <c r="B104" s="10">
        <v>92195</v>
      </c>
      <c r="C104" s="10">
        <v>2820</v>
      </c>
      <c r="D104" s="11" t="s">
        <v>18</v>
      </c>
      <c r="E104" s="30" t="s">
        <v>171</v>
      </c>
      <c r="F104" s="11" t="s">
        <v>174</v>
      </c>
      <c r="G104" s="12">
        <v>3000</v>
      </c>
      <c r="H104" s="13">
        <v>3000</v>
      </c>
      <c r="I104" s="14">
        <f t="shared" si="3"/>
        <v>1</v>
      </c>
    </row>
    <row r="105" spans="1:9" ht="51">
      <c r="A105" s="10">
        <v>921</v>
      </c>
      <c r="B105" s="10">
        <v>92195</v>
      </c>
      <c r="C105" s="10">
        <v>2820</v>
      </c>
      <c r="D105" s="11" t="s">
        <v>18</v>
      </c>
      <c r="E105" s="30" t="s">
        <v>171</v>
      </c>
      <c r="F105" s="11" t="s">
        <v>175</v>
      </c>
      <c r="G105" s="12">
        <v>3000</v>
      </c>
      <c r="H105" s="13">
        <v>3000</v>
      </c>
      <c r="I105" s="14">
        <f t="shared" si="3"/>
        <v>1</v>
      </c>
    </row>
    <row r="106" spans="1:9" ht="38.25">
      <c r="A106" s="10">
        <v>921</v>
      </c>
      <c r="B106" s="10">
        <v>92195</v>
      </c>
      <c r="C106" s="10">
        <v>2820</v>
      </c>
      <c r="D106" s="11" t="s">
        <v>18</v>
      </c>
      <c r="E106" s="30" t="s">
        <v>176</v>
      </c>
      <c r="F106" s="11" t="s">
        <v>177</v>
      </c>
      <c r="G106" s="12">
        <v>3000</v>
      </c>
      <c r="H106" s="13">
        <v>3000</v>
      </c>
      <c r="I106" s="14">
        <f t="shared" si="3"/>
        <v>1</v>
      </c>
    </row>
    <row r="107" spans="1:9" ht="25.5">
      <c r="A107" s="10">
        <v>921</v>
      </c>
      <c r="B107" s="10">
        <v>92195</v>
      </c>
      <c r="C107" s="10">
        <v>2820</v>
      </c>
      <c r="D107" s="11" t="s">
        <v>18</v>
      </c>
      <c r="E107" s="30" t="s">
        <v>178</v>
      </c>
      <c r="F107" s="11" t="s">
        <v>179</v>
      </c>
      <c r="G107" s="12">
        <v>3000</v>
      </c>
      <c r="H107" s="13">
        <v>3000</v>
      </c>
      <c r="I107" s="14">
        <f t="shared" si="3"/>
        <v>1</v>
      </c>
    </row>
    <row r="108" spans="1:9" ht="51">
      <c r="A108" s="10">
        <v>921</v>
      </c>
      <c r="B108" s="10">
        <v>92195</v>
      </c>
      <c r="C108" s="10">
        <v>2820</v>
      </c>
      <c r="D108" s="11" t="s">
        <v>18</v>
      </c>
      <c r="E108" s="30" t="s">
        <v>180</v>
      </c>
      <c r="F108" s="11" t="s">
        <v>181</v>
      </c>
      <c r="G108" s="12">
        <v>3000</v>
      </c>
      <c r="H108" s="13"/>
      <c r="I108" s="14">
        <f t="shared" si="3"/>
        <v>0</v>
      </c>
    </row>
    <row r="109" spans="1:9" ht="25.5">
      <c r="A109" s="10">
        <v>921</v>
      </c>
      <c r="B109" s="10">
        <v>92195</v>
      </c>
      <c r="C109" s="10">
        <v>2810</v>
      </c>
      <c r="D109" s="11" t="s">
        <v>18</v>
      </c>
      <c r="E109" s="30" t="s">
        <v>182</v>
      </c>
      <c r="F109" s="11" t="s">
        <v>183</v>
      </c>
      <c r="G109" s="12">
        <v>3000</v>
      </c>
      <c r="H109" s="13">
        <v>3000</v>
      </c>
      <c r="I109" s="14">
        <f t="shared" si="3"/>
        <v>1</v>
      </c>
    </row>
    <row r="110" spans="1:9" ht="25.5">
      <c r="A110" s="10">
        <v>921</v>
      </c>
      <c r="B110" s="10">
        <v>92195</v>
      </c>
      <c r="C110" s="10">
        <v>2810</v>
      </c>
      <c r="D110" s="11" t="s">
        <v>18</v>
      </c>
      <c r="E110" s="30" t="s">
        <v>184</v>
      </c>
      <c r="F110" s="11" t="s">
        <v>185</v>
      </c>
      <c r="G110" s="12">
        <v>30000</v>
      </c>
      <c r="H110" s="13">
        <v>15000</v>
      </c>
      <c r="I110" s="14">
        <f t="shared" si="3"/>
        <v>0.5</v>
      </c>
    </row>
    <row r="111" spans="1:9" ht="38.25">
      <c r="A111" s="10">
        <v>921</v>
      </c>
      <c r="B111" s="10">
        <v>92195</v>
      </c>
      <c r="C111" s="10">
        <v>2820</v>
      </c>
      <c r="D111" s="11" t="s">
        <v>18</v>
      </c>
      <c r="E111" s="30" t="s">
        <v>121</v>
      </c>
      <c r="F111" s="11" t="s">
        <v>186</v>
      </c>
      <c r="G111" s="12">
        <v>4800</v>
      </c>
      <c r="H111" s="13"/>
      <c r="I111" s="14">
        <f t="shared" si="3"/>
        <v>0</v>
      </c>
    </row>
    <row r="112" spans="1:9" ht="25.5">
      <c r="A112" s="10">
        <v>926</v>
      </c>
      <c r="B112" s="10">
        <v>92605</v>
      </c>
      <c r="C112" s="10">
        <v>2820</v>
      </c>
      <c r="D112" s="11" t="s">
        <v>18</v>
      </c>
      <c r="E112" s="30" t="s">
        <v>18</v>
      </c>
      <c r="F112" s="11" t="s">
        <v>187</v>
      </c>
      <c r="G112" s="12">
        <v>2000</v>
      </c>
      <c r="H112" s="13"/>
      <c r="I112" s="14">
        <f t="shared" si="3"/>
        <v>0</v>
      </c>
    </row>
    <row r="113" spans="1:9" ht="38.25">
      <c r="A113" s="10">
        <v>926</v>
      </c>
      <c r="B113" s="10">
        <v>92605</v>
      </c>
      <c r="C113" s="10">
        <v>2820</v>
      </c>
      <c r="D113" s="11" t="s">
        <v>18</v>
      </c>
      <c r="E113" s="30" t="s">
        <v>18</v>
      </c>
      <c r="F113" s="11" t="s">
        <v>188</v>
      </c>
      <c r="G113" s="12">
        <v>2000</v>
      </c>
      <c r="H113" s="13">
        <v>2000</v>
      </c>
      <c r="I113" s="14">
        <f t="shared" si="3"/>
        <v>1</v>
      </c>
    </row>
    <row r="114" spans="1:9" ht="25.5">
      <c r="A114" s="32">
        <v>926</v>
      </c>
      <c r="B114" s="32">
        <v>92605</v>
      </c>
      <c r="C114" s="32">
        <v>2820</v>
      </c>
      <c r="D114" s="36" t="s">
        <v>189</v>
      </c>
      <c r="E114" s="17" t="s">
        <v>193</v>
      </c>
      <c r="F114" s="17" t="s">
        <v>198</v>
      </c>
      <c r="G114" s="12">
        <v>59000</v>
      </c>
      <c r="H114" s="12">
        <v>47750</v>
      </c>
      <c r="I114" s="14">
        <f t="shared" si="3"/>
        <v>0.809322033898305</v>
      </c>
    </row>
    <row r="115" spans="1:9" ht="25.5">
      <c r="A115" s="32">
        <v>926</v>
      </c>
      <c r="B115" s="32">
        <v>92605</v>
      </c>
      <c r="C115" s="32">
        <v>2820</v>
      </c>
      <c r="D115" s="42"/>
      <c r="E115" s="17" t="s">
        <v>194</v>
      </c>
      <c r="F115" s="17" t="s">
        <v>198</v>
      </c>
      <c r="G115" s="12">
        <v>28000</v>
      </c>
      <c r="H115" s="12">
        <v>24000</v>
      </c>
      <c r="I115" s="14">
        <f t="shared" si="3"/>
        <v>0.8571428571428571</v>
      </c>
    </row>
    <row r="116" spans="1:9" ht="25.5">
      <c r="A116" s="32">
        <v>926</v>
      </c>
      <c r="B116" s="32">
        <v>92605</v>
      </c>
      <c r="C116" s="32">
        <v>2820</v>
      </c>
      <c r="D116" s="33"/>
      <c r="E116" s="38" t="s">
        <v>195</v>
      </c>
      <c r="F116" s="17" t="s">
        <v>198</v>
      </c>
      <c r="G116" s="12">
        <v>43000</v>
      </c>
      <c r="H116" s="12">
        <v>39168</v>
      </c>
      <c r="I116" s="14">
        <f t="shared" si="3"/>
        <v>0.9108837209302325</v>
      </c>
    </row>
    <row r="117" spans="1:9" ht="38.25">
      <c r="A117" s="32">
        <v>926</v>
      </c>
      <c r="B117" s="32">
        <v>92605</v>
      </c>
      <c r="C117" s="32">
        <v>2820</v>
      </c>
      <c r="D117" s="33"/>
      <c r="E117" s="38" t="s">
        <v>199</v>
      </c>
      <c r="F117" s="17" t="s">
        <v>200</v>
      </c>
      <c r="G117" s="12">
        <v>26600</v>
      </c>
      <c r="H117" s="12">
        <v>19851</v>
      </c>
      <c r="I117" s="14">
        <f t="shared" si="3"/>
        <v>0.7462781954887218</v>
      </c>
    </row>
    <row r="118" spans="1:9" ht="38.25">
      <c r="A118" s="32">
        <v>926</v>
      </c>
      <c r="B118" s="32">
        <v>92605</v>
      </c>
      <c r="C118" s="32">
        <v>2820</v>
      </c>
      <c r="D118" s="33"/>
      <c r="E118" s="38" t="s">
        <v>201</v>
      </c>
      <c r="F118" s="17" t="s">
        <v>202</v>
      </c>
      <c r="G118" s="12">
        <v>4260</v>
      </c>
      <c r="H118" s="12">
        <v>2120</v>
      </c>
      <c r="I118" s="14">
        <f t="shared" si="3"/>
        <v>0.49765258215962443</v>
      </c>
    </row>
    <row r="119" spans="1:9" ht="25.5">
      <c r="A119" s="43">
        <v>926</v>
      </c>
      <c r="B119" s="43">
        <v>92605</v>
      </c>
      <c r="C119" s="43">
        <v>2820</v>
      </c>
      <c r="D119" s="33"/>
      <c r="E119" s="52" t="s">
        <v>259</v>
      </c>
      <c r="F119" s="17" t="s">
        <v>243</v>
      </c>
      <c r="G119" s="49">
        <v>99600</v>
      </c>
      <c r="H119" s="49">
        <v>91400</v>
      </c>
      <c r="I119" s="46">
        <f t="shared" si="3"/>
        <v>0.9176706827309237</v>
      </c>
    </row>
    <row r="120" spans="1:9" ht="25.5">
      <c r="A120" s="44"/>
      <c r="B120" s="44"/>
      <c r="C120" s="44"/>
      <c r="D120" s="33"/>
      <c r="E120" s="53"/>
      <c r="F120" s="41" t="s">
        <v>244</v>
      </c>
      <c r="G120" s="50"/>
      <c r="H120" s="50"/>
      <c r="I120" s="47"/>
    </row>
    <row r="121" spans="1:9" ht="12.75">
      <c r="A121" s="44"/>
      <c r="B121" s="44"/>
      <c r="C121" s="44"/>
      <c r="D121" s="33"/>
      <c r="E121" s="53"/>
      <c r="F121" s="41" t="s">
        <v>245</v>
      </c>
      <c r="G121" s="50"/>
      <c r="H121" s="50"/>
      <c r="I121" s="47"/>
    </row>
    <row r="122" spans="1:9" ht="12.75">
      <c r="A122" s="44"/>
      <c r="B122" s="44"/>
      <c r="C122" s="44"/>
      <c r="D122" s="33"/>
      <c r="E122" s="53"/>
      <c r="F122" s="41" t="s">
        <v>246</v>
      </c>
      <c r="G122" s="50"/>
      <c r="H122" s="50"/>
      <c r="I122" s="47"/>
    </row>
    <row r="123" spans="1:9" ht="12.75">
      <c r="A123" s="44"/>
      <c r="B123" s="44"/>
      <c r="C123" s="44"/>
      <c r="D123" s="33"/>
      <c r="E123" s="53"/>
      <c r="F123" s="41" t="s">
        <v>247</v>
      </c>
      <c r="G123" s="50"/>
      <c r="H123" s="50"/>
      <c r="I123" s="47"/>
    </row>
    <row r="124" spans="1:9" ht="12.75">
      <c r="A124" s="44"/>
      <c r="B124" s="44"/>
      <c r="C124" s="44"/>
      <c r="D124" s="33"/>
      <c r="E124" s="53"/>
      <c r="F124" s="41" t="s">
        <v>248</v>
      </c>
      <c r="G124" s="50"/>
      <c r="H124" s="50"/>
      <c r="I124" s="47"/>
    </row>
    <row r="125" spans="1:9" ht="12.75">
      <c r="A125" s="45"/>
      <c r="B125" s="45"/>
      <c r="C125" s="45"/>
      <c r="D125" s="33"/>
      <c r="E125" s="54"/>
      <c r="F125" s="41" t="s">
        <v>249</v>
      </c>
      <c r="G125" s="51"/>
      <c r="H125" s="51"/>
      <c r="I125" s="48"/>
    </row>
    <row r="126" spans="1:9" ht="38.25">
      <c r="A126" s="32">
        <v>926</v>
      </c>
      <c r="B126" s="32">
        <v>92605</v>
      </c>
      <c r="C126" s="32">
        <v>2820</v>
      </c>
      <c r="D126" s="33"/>
      <c r="E126" s="38" t="s">
        <v>205</v>
      </c>
      <c r="F126" s="17" t="s">
        <v>206</v>
      </c>
      <c r="G126" s="12">
        <v>39000</v>
      </c>
      <c r="H126" s="12">
        <v>26000</v>
      </c>
      <c r="I126" s="14">
        <f t="shared" si="3"/>
        <v>0.6666666666666666</v>
      </c>
    </row>
    <row r="127" spans="1:9" ht="38.25">
      <c r="A127" s="32">
        <v>926</v>
      </c>
      <c r="B127" s="32">
        <v>92605</v>
      </c>
      <c r="C127" s="32">
        <v>2820</v>
      </c>
      <c r="D127" s="33"/>
      <c r="E127" s="38" t="s">
        <v>207</v>
      </c>
      <c r="F127" s="17" t="s">
        <v>208</v>
      </c>
      <c r="G127" s="12">
        <v>5000</v>
      </c>
      <c r="H127" s="12">
        <v>5000</v>
      </c>
      <c r="I127" s="14">
        <f t="shared" si="3"/>
        <v>1</v>
      </c>
    </row>
    <row r="128" spans="1:9" ht="25.5">
      <c r="A128" s="32">
        <v>926</v>
      </c>
      <c r="B128" s="32">
        <v>92605</v>
      </c>
      <c r="C128" s="32">
        <v>2820</v>
      </c>
      <c r="D128" s="33"/>
      <c r="E128" s="38" t="s">
        <v>196</v>
      </c>
      <c r="F128" s="17" t="s">
        <v>209</v>
      </c>
      <c r="G128" s="12">
        <v>5000</v>
      </c>
      <c r="H128" s="12">
        <v>2970</v>
      </c>
      <c r="I128" s="14">
        <f t="shared" si="3"/>
        <v>0.594</v>
      </c>
    </row>
    <row r="129" spans="1:9" ht="25.5">
      <c r="A129" s="32">
        <v>926</v>
      </c>
      <c r="B129" s="32">
        <v>92605</v>
      </c>
      <c r="C129" s="32">
        <v>2820</v>
      </c>
      <c r="D129" s="33"/>
      <c r="E129" s="38" t="s">
        <v>197</v>
      </c>
      <c r="F129" s="17" t="s">
        <v>209</v>
      </c>
      <c r="G129" s="12">
        <v>5000</v>
      </c>
      <c r="H129" s="12">
        <v>3600</v>
      </c>
      <c r="I129" s="14">
        <f t="shared" si="3"/>
        <v>0.72</v>
      </c>
    </row>
    <row r="130" spans="1:9" ht="38.25">
      <c r="A130" s="32">
        <v>926</v>
      </c>
      <c r="B130" s="32">
        <v>92605</v>
      </c>
      <c r="C130" s="32">
        <v>2820</v>
      </c>
      <c r="D130" s="33"/>
      <c r="E130" s="38" t="s">
        <v>210</v>
      </c>
      <c r="F130" s="17" t="s">
        <v>211</v>
      </c>
      <c r="G130" s="12">
        <v>30000</v>
      </c>
      <c r="H130" s="12">
        <v>30000</v>
      </c>
      <c r="I130" s="14">
        <f t="shared" si="3"/>
        <v>1</v>
      </c>
    </row>
    <row r="131" spans="1:9" ht="37.5" customHeight="1">
      <c r="A131" s="32">
        <v>926</v>
      </c>
      <c r="B131" s="32">
        <v>92605</v>
      </c>
      <c r="C131" s="32">
        <v>2820</v>
      </c>
      <c r="D131" s="33"/>
      <c r="E131" s="38" t="s">
        <v>212</v>
      </c>
      <c r="F131" s="17" t="s">
        <v>213</v>
      </c>
      <c r="G131" s="12">
        <v>28000</v>
      </c>
      <c r="H131" s="12">
        <v>22600</v>
      </c>
      <c r="I131" s="14">
        <f t="shared" si="3"/>
        <v>0.8071428571428572</v>
      </c>
    </row>
    <row r="132" spans="1:9" ht="48" customHeight="1">
      <c r="A132" s="32">
        <v>926</v>
      </c>
      <c r="B132" s="32">
        <v>92605</v>
      </c>
      <c r="C132" s="32">
        <v>2820</v>
      </c>
      <c r="D132" s="33"/>
      <c r="E132" s="38" t="s">
        <v>214</v>
      </c>
      <c r="F132" s="17" t="s">
        <v>215</v>
      </c>
      <c r="G132" s="12">
        <v>4600</v>
      </c>
      <c r="H132" s="12">
        <v>4600</v>
      </c>
      <c r="I132" s="14">
        <f t="shared" si="3"/>
        <v>1</v>
      </c>
    </row>
    <row r="133" spans="1:9" ht="38.25" customHeight="1">
      <c r="A133" s="32">
        <v>926</v>
      </c>
      <c r="B133" s="32">
        <v>92605</v>
      </c>
      <c r="C133" s="32">
        <v>2820</v>
      </c>
      <c r="D133" s="33"/>
      <c r="E133" s="38" t="s">
        <v>216</v>
      </c>
      <c r="F133" s="17" t="s">
        <v>217</v>
      </c>
      <c r="G133" s="12">
        <v>3000</v>
      </c>
      <c r="H133" s="12">
        <v>3000</v>
      </c>
      <c r="I133" s="14">
        <f t="shared" si="3"/>
        <v>1</v>
      </c>
    </row>
    <row r="134" spans="1:9" ht="38.25">
      <c r="A134" s="32">
        <v>926</v>
      </c>
      <c r="B134" s="32">
        <v>92605</v>
      </c>
      <c r="C134" s="32">
        <v>2820</v>
      </c>
      <c r="D134" s="33"/>
      <c r="E134" s="38" t="s">
        <v>218</v>
      </c>
      <c r="F134" s="17" t="s">
        <v>219</v>
      </c>
      <c r="G134" s="12">
        <v>40000</v>
      </c>
      <c r="H134" s="12">
        <v>27500</v>
      </c>
      <c r="I134" s="14">
        <f t="shared" si="3"/>
        <v>0.6875</v>
      </c>
    </row>
    <row r="135" spans="1:9" ht="38.25">
      <c r="A135" s="32">
        <v>926</v>
      </c>
      <c r="B135" s="32">
        <v>92605</v>
      </c>
      <c r="C135" s="32">
        <v>2820</v>
      </c>
      <c r="D135" s="33"/>
      <c r="E135" s="38" t="s">
        <v>220</v>
      </c>
      <c r="F135" s="17" t="s">
        <v>211</v>
      </c>
      <c r="G135" s="12">
        <v>12000</v>
      </c>
      <c r="H135" s="12">
        <v>9525</v>
      </c>
      <c r="I135" s="14">
        <f t="shared" si="3"/>
        <v>0.79375</v>
      </c>
    </row>
    <row r="136" spans="1:9" ht="51">
      <c r="A136" s="32">
        <v>926</v>
      </c>
      <c r="B136" s="32">
        <v>92605</v>
      </c>
      <c r="C136" s="32">
        <v>2820</v>
      </c>
      <c r="D136" s="33"/>
      <c r="E136" s="38" t="s">
        <v>221</v>
      </c>
      <c r="F136" s="17" t="s">
        <v>203</v>
      </c>
      <c r="G136" s="12">
        <v>5000</v>
      </c>
      <c r="H136" s="12">
        <v>5000</v>
      </c>
      <c r="I136" s="14">
        <f t="shared" si="3"/>
        <v>1</v>
      </c>
    </row>
    <row r="137" spans="1:9" ht="25.5">
      <c r="A137" s="32">
        <v>926</v>
      </c>
      <c r="B137" s="32">
        <v>92605</v>
      </c>
      <c r="C137" s="32">
        <v>2820</v>
      </c>
      <c r="D137" s="33"/>
      <c r="E137" s="38" t="s">
        <v>222</v>
      </c>
      <c r="F137" s="17" t="s">
        <v>223</v>
      </c>
      <c r="G137" s="12">
        <v>5000</v>
      </c>
      <c r="H137" s="12">
        <v>2000</v>
      </c>
      <c r="I137" s="14">
        <f t="shared" si="3"/>
        <v>0.4</v>
      </c>
    </row>
    <row r="138" spans="1:9" ht="25.5">
      <c r="A138" s="43">
        <v>926</v>
      </c>
      <c r="B138" s="43">
        <v>92605</v>
      </c>
      <c r="C138" s="43">
        <v>2820</v>
      </c>
      <c r="D138" s="33"/>
      <c r="E138" s="52" t="s">
        <v>224</v>
      </c>
      <c r="F138" s="17" t="s">
        <v>243</v>
      </c>
      <c r="G138" s="49">
        <v>33100</v>
      </c>
      <c r="H138" s="49">
        <v>20790</v>
      </c>
      <c r="I138" s="46">
        <f t="shared" si="3"/>
        <v>0.6280966767371601</v>
      </c>
    </row>
    <row r="139" spans="1:9" ht="12.75">
      <c r="A139" s="44"/>
      <c r="B139" s="44"/>
      <c r="C139" s="44"/>
      <c r="D139" s="33"/>
      <c r="E139" s="53"/>
      <c r="F139" s="41" t="s">
        <v>250</v>
      </c>
      <c r="G139" s="50"/>
      <c r="H139" s="50"/>
      <c r="I139" s="47"/>
    </row>
    <row r="140" spans="1:9" ht="12.75">
      <c r="A140" s="44"/>
      <c r="B140" s="44"/>
      <c r="C140" s="44"/>
      <c r="D140" s="33"/>
      <c r="E140" s="53"/>
      <c r="F140" s="41" t="s">
        <v>251</v>
      </c>
      <c r="G140" s="50"/>
      <c r="H140" s="50"/>
      <c r="I140" s="47"/>
    </row>
    <row r="141" spans="1:9" ht="12.75">
      <c r="A141" s="45"/>
      <c r="B141" s="45"/>
      <c r="C141" s="45"/>
      <c r="D141" s="33"/>
      <c r="E141" s="54"/>
      <c r="F141" s="41" t="s">
        <v>245</v>
      </c>
      <c r="G141" s="51"/>
      <c r="H141" s="51"/>
      <c r="I141" s="48"/>
    </row>
    <row r="142" spans="1:9" ht="42.75" customHeight="1">
      <c r="A142" s="32">
        <v>926</v>
      </c>
      <c r="B142" s="32">
        <v>92605</v>
      </c>
      <c r="C142" s="32">
        <v>2820</v>
      </c>
      <c r="D142" s="33"/>
      <c r="E142" s="17" t="s">
        <v>226</v>
      </c>
      <c r="F142" s="17" t="s">
        <v>225</v>
      </c>
      <c r="G142" s="12">
        <v>9500</v>
      </c>
      <c r="H142" s="12">
        <v>6400</v>
      </c>
      <c r="I142" s="14">
        <f t="shared" si="3"/>
        <v>0.6736842105263158</v>
      </c>
    </row>
    <row r="143" spans="1:9" ht="38.25">
      <c r="A143" s="32">
        <v>926</v>
      </c>
      <c r="B143" s="32">
        <v>92605</v>
      </c>
      <c r="C143" s="32">
        <v>2820</v>
      </c>
      <c r="D143" s="33"/>
      <c r="E143" s="17" t="s">
        <v>227</v>
      </c>
      <c r="F143" s="17" t="s">
        <v>219</v>
      </c>
      <c r="G143" s="12">
        <v>20000</v>
      </c>
      <c r="H143" s="12">
        <v>11550</v>
      </c>
      <c r="I143" s="14">
        <f t="shared" si="3"/>
        <v>0.5775</v>
      </c>
    </row>
    <row r="144" spans="1:9" ht="38.25">
      <c r="A144" s="32">
        <v>926</v>
      </c>
      <c r="B144" s="32">
        <v>92605</v>
      </c>
      <c r="C144" s="32">
        <v>2820</v>
      </c>
      <c r="D144" s="37"/>
      <c r="E144" s="38" t="s">
        <v>228</v>
      </c>
      <c r="F144" s="17" t="s">
        <v>229</v>
      </c>
      <c r="G144" s="12">
        <v>2500</v>
      </c>
      <c r="H144" s="12">
        <v>2500</v>
      </c>
      <c r="I144" s="14">
        <f t="shared" si="3"/>
        <v>1</v>
      </c>
    </row>
    <row r="145" spans="1:9" ht="25.5">
      <c r="A145" s="43">
        <v>926</v>
      </c>
      <c r="B145" s="43">
        <v>92605</v>
      </c>
      <c r="C145" s="43">
        <v>2820</v>
      </c>
      <c r="D145" s="37"/>
      <c r="E145" s="52" t="s">
        <v>230</v>
      </c>
      <c r="F145" s="17" t="s">
        <v>243</v>
      </c>
      <c r="G145" s="49">
        <v>17800</v>
      </c>
      <c r="H145" s="49">
        <v>13500</v>
      </c>
      <c r="I145" s="46">
        <f t="shared" si="3"/>
        <v>0.7584269662921348</v>
      </c>
    </row>
    <row r="146" spans="1:9" ht="12.75">
      <c r="A146" s="44"/>
      <c r="B146" s="44"/>
      <c r="C146" s="44"/>
      <c r="D146" s="37"/>
      <c r="E146" s="53"/>
      <c r="F146" s="41" t="s">
        <v>252</v>
      </c>
      <c r="G146" s="50"/>
      <c r="H146" s="50"/>
      <c r="I146" s="47"/>
    </row>
    <row r="147" spans="1:9" ht="12.75">
      <c r="A147" s="44"/>
      <c r="B147" s="44"/>
      <c r="C147" s="44"/>
      <c r="D147" s="37"/>
      <c r="E147" s="53"/>
      <c r="F147" s="41" t="s">
        <v>253</v>
      </c>
      <c r="G147" s="50"/>
      <c r="H147" s="50"/>
      <c r="I147" s="47"/>
    </row>
    <row r="148" spans="1:9" ht="12.75">
      <c r="A148" s="45"/>
      <c r="B148" s="45"/>
      <c r="C148" s="45"/>
      <c r="D148" s="37"/>
      <c r="E148" s="54"/>
      <c r="F148" s="41" t="s">
        <v>254</v>
      </c>
      <c r="G148" s="51"/>
      <c r="H148" s="51"/>
      <c r="I148" s="48"/>
    </row>
    <row r="149" spans="1:9" ht="25.5">
      <c r="A149" s="32">
        <v>926</v>
      </c>
      <c r="B149" s="32">
        <v>92605</v>
      </c>
      <c r="C149" s="32">
        <v>2820</v>
      </c>
      <c r="D149" s="37"/>
      <c r="E149" s="38" t="s">
        <v>231</v>
      </c>
      <c r="F149" s="17" t="s">
        <v>204</v>
      </c>
      <c r="G149" s="12">
        <v>11100</v>
      </c>
      <c r="H149" s="12">
        <v>11100</v>
      </c>
      <c r="I149" s="14">
        <f t="shared" si="3"/>
        <v>1</v>
      </c>
    </row>
    <row r="150" spans="1:9" ht="51">
      <c r="A150" s="32">
        <v>926</v>
      </c>
      <c r="B150" s="32">
        <v>92605</v>
      </c>
      <c r="C150" s="32">
        <v>2820</v>
      </c>
      <c r="D150" s="37"/>
      <c r="E150" s="38" t="s">
        <v>232</v>
      </c>
      <c r="F150" s="17" t="s">
        <v>203</v>
      </c>
      <c r="G150" s="12">
        <v>9000</v>
      </c>
      <c r="H150" s="12">
        <v>9000</v>
      </c>
      <c r="I150" s="14">
        <f t="shared" si="3"/>
        <v>1</v>
      </c>
    </row>
    <row r="151" spans="1:9" ht="38.25">
      <c r="A151" s="32">
        <v>926</v>
      </c>
      <c r="B151" s="32">
        <v>92605</v>
      </c>
      <c r="C151" s="32">
        <v>2820</v>
      </c>
      <c r="D151" s="37"/>
      <c r="E151" s="38" t="s">
        <v>233</v>
      </c>
      <c r="F151" s="17" t="s">
        <v>211</v>
      </c>
      <c r="G151" s="12">
        <v>2500</v>
      </c>
      <c r="H151" s="12">
        <v>2500</v>
      </c>
      <c r="I151" s="14">
        <f t="shared" si="3"/>
        <v>1</v>
      </c>
    </row>
    <row r="152" spans="1:9" ht="25.5" customHeight="1">
      <c r="A152" s="43">
        <v>926</v>
      </c>
      <c r="B152" s="43">
        <v>92605</v>
      </c>
      <c r="C152" s="43">
        <v>2820</v>
      </c>
      <c r="D152" s="37"/>
      <c r="E152" s="52" t="s">
        <v>234</v>
      </c>
      <c r="F152" s="17" t="s">
        <v>243</v>
      </c>
      <c r="G152" s="49">
        <v>11500</v>
      </c>
      <c r="H152" s="49">
        <v>11500</v>
      </c>
      <c r="I152" s="55">
        <f>H152/G152</f>
        <v>1</v>
      </c>
    </row>
    <row r="153" spans="1:9" ht="12.75">
      <c r="A153" s="44"/>
      <c r="B153" s="44"/>
      <c r="C153" s="44"/>
      <c r="D153" s="37"/>
      <c r="E153" s="53"/>
      <c r="F153" s="41" t="s">
        <v>255</v>
      </c>
      <c r="G153" s="50"/>
      <c r="H153" s="50"/>
      <c r="I153" s="56"/>
    </row>
    <row r="154" spans="1:9" ht="12.75">
      <c r="A154" s="45"/>
      <c r="B154" s="45"/>
      <c r="C154" s="45"/>
      <c r="D154" s="37"/>
      <c r="E154" s="54"/>
      <c r="F154" s="41" t="s">
        <v>256</v>
      </c>
      <c r="G154" s="51"/>
      <c r="H154" s="51"/>
      <c r="I154" s="57"/>
    </row>
    <row r="155" spans="1:9" ht="42" customHeight="1">
      <c r="A155" s="32">
        <v>926</v>
      </c>
      <c r="B155" s="32">
        <v>92605</v>
      </c>
      <c r="C155" s="32">
        <v>2820</v>
      </c>
      <c r="D155" s="37"/>
      <c r="E155" s="38" t="s">
        <v>235</v>
      </c>
      <c r="F155" s="17" t="s">
        <v>213</v>
      </c>
      <c r="G155" s="12">
        <v>13000</v>
      </c>
      <c r="H155" s="12">
        <v>9400</v>
      </c>
      <c r="I155" s="14">
        <f t="shared" si="3"/>
        <v>0.7230769230769231</v>
      </c>
    </row>
    <row r="156" spans="1:9" ht="38.25">
      <c r="A156" s="32">
        <v>926</v>
      </c>
      <c r="B156" s="32">
        <v>92605</v>
      </c>
      <c r="C156" s="32">
        <v>2820</v>
      </c>
      <c r="D156" s="37"/>
      <c r="E156" s="38" t="s">
        <v>236</v>
      </c>
      <c r="F156" s="17" t="s">
        <v>237</v>
      </c>
      <c r="G156" s="12">
        <v>3000</v>
      </c>
      <c r="H156" s="12">
        <v>3000</v>
      </c>
      <c r="I156" s="14">
        <f t="shared" si="3"/>
        <v>1</v>
      </c>
    </row>
    <row r="157" spans="1:9" ht="25.5">
      <c r="A157" s="32">
        <v>926</v>
      </c>
      <c r="B157" s="32">
        <v>92605</v>
      </c>
      <c r="C157" s="32">
        <v>2820</v>
      </c>
      <c r="D157" s="37"/>
      <c r="E157" s="38" t="s">
        <v>238</v>
      </c>
      <c r="F157" s="17" t="s">
        <v>239</v>
      </c>
      <c r="G157" s="12">
        <v>15400</v>
      </c>
      <c r="H157" s="12">
        <v>10230</v>
      </c>
      <c r="I157" s="14">
        <f t="shared" si="3"/>
        <v>0.6642857142857143</v>
      </c>
    </row>
    <row r="158" spans="1:9" ht="25.5">
      <c r="A158" s="43">
        <v>926</v>
      </c>
      <c r="B158" s="43">
        <v>92605</v>
      </c>
      <c r="C158" s="43">
        <v>2820</v>
      </c>
      <c r="D158" s="37"/>
      <c r="E158" s="52" t="s">
        <v>240</v>
      </c>
      <c r="F158" s="17" t="s">
        <v>243</v>
      </c>
      <c r="G158" s="49">
        <v>10400</v>
      </c>
      <c r="H158" s="49">
        <v>4670</v>
      </c>
      <c r="I158" s="46">
        <f t="shared" si="3"/>
        <v>0.44903846153846155</v>
      </c>
    </row>
    <row r="159" spans="1:9" ht="12.75">
      <c r="A159" s="44"/>
      <c r="B159" s="44"/>
      <c r="C159" s="44"/>
      <c r="D159" s="37"/>
      <c r="E159" s="53"/>
      <c r="F159" s="17" t="s">
        <v>257</v>
      </c>
      <c r="G159" s="50"/>
      <c r="H159" s="50"/>
      <c r="I159" s="47"/>
    </row>
    <row r="160" spans="1:9" ht="12.75">
      <c r="A160" s="45"/>
      <c r="B160" s="45"/>
      <c r="C160" s="45"/>
      <c r="D160" s="37"/>
      <c r="E160" s="54"/>
      <c r="F160" s="17" t="s">
        <v>258</v>
      </c>
      <c r="G160" s="51"/>
      <c r="H160" s="51"/>
      <c r="I160" s="48"/>
    </row>
    <row r="161" spans="1:9" ht="38.25">
      <c r="A161" s="32">
        <v>926</v>
      </c>
      <c r="B161" s="32">
        <v>92605</v>
      </c>
      <c r="C161" s="32">
        <v>2820</v>
      </c>
      <c r="D161" s="39"/>
      <c r="E161" s="38" t="s">
        <v>241</v>
      </c>
      <c r="F161" s="17" t="s">
        <v>242</v>
      </c>
      <c r="G161" s="12">
        <v>5000</v>
      </c>
      <c r="H161" s="12">
        <v>3175</v>
      </c>
      <c r="I161" s="14">
        <f t="shared" si="3"/>
        <v>0.635</v>
      </c>
    </row>
    <row r="162" spans="1:9" ht="12.75">
      <c r="A162" s="32">
        <v>926</v>
      </c>
      <c r="B162" s="32">
        <v>92605</v>
      </c>
      <c r="C162" s="32">
        <v>2820</v>
      </c>
      <c r="D162" s="29"/>
      <c r="E162" s="31"/>
      <c r="F162" s="40" t="s">
        <v>78</v>
      </c>
      <c r="G162" s="34">
        <v>290540</v>
      </c>
      <c r="H162" s="35"/>
      <c r="I162" s="14">
        <f t="shared" si="3"/>
        <v>0</v>
      </c>
    </row>
    <row r="163" spans="1:9" ht="12.75">
      <c r="A163" s="59" t="s">
        <v>192</v>
      </c>
      <c r="B163" s="60"/>
      <c r="C163" s="60"/>
      <c r="D163" s="60"/>
      <c r="E163" s="60"/>
      <c r="F163" s="61"/>
      <c r="G163" s="27">
        <f>SUM(G4:G162)</f>
        <v>6773832.6</v>
      </c>
      <c r="H163" s="27">
        <f>SUM(H4:H162)</f>
        <v>3611738</v>
      </c>
      <c r="I163" s="28">
        <f t="shared" si="3"/>
        <v>0.5331897336819337</v>
      </c>
    </row>
    <row r="164" spans="1:8" ht="12.75">
      <c r="A164" s="26"/>
      <c r="B164" s="26"/>
      <c r="C164" s="26"/>
      <c r="F164" s="21"/>
      <c r="G164" s="24"/>
      <c r="H164" s="24"/>
    </row>
    <row r="165" spans="1:7" ht="12.75">
      <c r="A165" s="26"/>
      <c r="B165" s="26"/>
      <c r="C165" s="26"/>
      <c r="F165" s="21"/>
      <c r="G165" s="24"/>
    </row>
    <row r="166" spans="1:8" ht="12.75">
      <c r="A166" s="26"/>
      <c r="B166" s="26"/>
      <c r="C166" s="26"/>
      <c r="F166" s="21"/>
      <c r="G166" s="24"/>
      <c r="H166" s="24"/>
    </row>
    <row r="167" spans="1:7" ht="12.75">
      <c r="A167" s="26"/>
      <c r="B167" s="26"/>
      <c r="C167" s="26"/>
      <c r="F167" s="21"/>
      <c r="G167" s="24"/>
    </row>
    <row r="168" spans="1:7" ht="12.75">
      <c r="A168" s="26"/>
      <c r="B168" s="26"/>
      <c r="C168" s="26"/>
      <c r="F168" s="21"/>
      <c r="G168" s="24"/>
    </row>
    <row r="169" spans="1:7" ht="12.75">
      <c r="A169" s="26"/>
      <c r="B169" s="26"/>
      <c r="C169" s="26"/>
      <c r="F169" s="21"/>
      <c r="G169" s="24"/>
    </row>
    <row r="170" spans="1:7" ht="12.75">
      <c r="A170" s="26"/>
      <c r="B170" s="26"/>
      <c r="C170" s="26"/>
      <c r="F170" s="21"/>
      <c r="G170" s="24"/>
    </row>
    <row r="171" spans="1:7" ht="12.75">
      <c r="A171" s="26"/>
      <c r="B171" s="26"/>
      <c r="C171" s="26"/>
      <c r="F171" s="21"/>
      <c r="G171" s="24"/>
    </row>
    <row r="172" spans="1:7" ht="12.75">
      <c r="A172" s="26"/>
      <c r="B172" s="26"/>
      <c r="C172" s="26"/>
      <c r="F172" s="21"/>
      <c r="G172" s="24"/>
    </row>
    <row r="173" spans="1:7" ht="12.75">
      <c r="A173" s="26"/>
      <c r="B173" s="26"/>
      <c r="C173" s="26"/>
      <c r="F173" s="21"/>
      <c r="G173" s="24"/>
    </row>
    <row r="174" spans="1:7" ht="12.75">
      <c r="A174" s="26"/>
      <c r="B174" s="26"/>
      <c r="C174" s="26"/>
      <c r="F174" s="21"/>
      <c r="G174" s="24"/>
    </row>
    <row r="175" spans="1:7" ht="12.75">
      <c r="A175" s="26"/>
      <c r="B175" s="26"/>
      <c r="C175" s="26"/>
      <c r="F175" s="21"/>
      <c r="G175" s="24"/>
    </row>
    <row r="176" spans="1:3" ht="12.75">
      <c r="A176" s="26"/>
      <c r="B176" s="26"/>
      <c r="C176" s="26"/>
    </row>
    <row r="177" spans="1:3" ht="12.75">
      <c r="A177" s="26"/>
      <c r="B177" s="26"/>
      <c r="C177" s="26"/>
    </row>
    <row r="178" spans="1:3" ht="12.75">
      <c r="A178" s="26"/>
      <c r="B178" s="26"/>
      <c r="C178" s="26"/>
    </row>
    <row r="179" spans="1:3" ht="12.75">
      <c r="A179" s="26"/>
      <c r="B179" s="26"/>
      <c r="C179" s="26"/>
    </row>
    <row r="180" spans="1:3" ht="12.75">
      <c r="A180" s="26"/>
      <c r="B180" s="26"/>
      <c r="C180" s="26"/>
    </row>
    <row r="181" spans="1:3" ht="12.75">
      <c r="A181" s="26"/>
      <c r="B181" s="26"/>
      <c r="C181" s="26"/>
    </row>
    <row r="182" spans="1:3" ht="12.75">
      <c r="A182" s="26"/>
      <c r="B182" s="26"/>
      <c r="C182" s="26"/>
    </row>
    <row r="183" spans="1:3" ht="12.75">
      <c r="A183" s="26"/>
      <c r="B183" s="26"/>
      <c r="C183" s="26"/>
    </row>
    <row r="184" spans="1:3" ht="12.75">
      <c r="A184" s="26"/>
      <c r="B184" s="26"/>
      <c r="C184" s="26"/>
    </row>
    <row r="185" spans="1:3" ht="12.75">
      <c r="A185" s="26"/>
      <c r="B185" s="26"/>
      <c r="C185" s="26"/>
    </row>
    <row r="186" spans="1:3" ht="12.75">
      <c r="A186" s="26"/>
      <c r="B186" s="26"/>
      <c r="C186" s="26"/>
    </row>
    <row r="187" spans="1:3" ht="12.75">
      <c r="A187" s="26"/>
      <c r="B187" s="26"/>
      <c r="C187" s="26"/>
    </row>
    <row r="188" spans="1:3" ht="12.75">
      <c r="A188" s="26"/>
      <c r="B188" s="26"/>
      <c r="C188" s="26"/>
    </row>
    <row r="189" spans="1:3" ht="12.75">
      <c r="A189" s="26"/>
      <c r="B189" s="26"/>
      <c r="C189" s="26"/>
    </row>
    <row r="190" spans="1:3" ht="12.75">
      <c r="A190" s="26"/>
      <c r="B190" s="26"/>
      <c r="C190" s="26"/>
    </row>
    <row r="191" spans="1:3" ht="12.75">
      <c r="A191" s="26"/>
      <c r="B191" s="26"/>
      <c r="C191" s="26"/>
    </row>
    <row r="192" spans="1:3" ht="12.75">
      <c r="A192" s="26"/>
      <c r="B192" s="26"/>
      <c r="C192" s="26"/>
    </row>
    <row r="193" spans="1:3" ht="12.75">
      <c r="A193" s="26"/>
      <c r="B193" s="26"/>
      <c r="C193" s="26"/>
    </row>
    <row r="194" spans="1:3" ht="12.75">
      <c r="A194" s="26"/>
      <c r="B194" s="26"/>
      <c r="C194" s="26"/>
    </row>
    <row r="195" spans="1:3" ht="12.75">
      <c r="A195" s="26"/>
      <c r="B195" s="26"/>
      <c r="C195" s="26"/>
    </row>
    <row r="196" spans="1:3" ht="12.75">
      <c r="A196" s="26"/>
      <c r="B196" s="26"/>
      <c r="C196" s="26"/>
    </row>
    <row r="197" spans="1:3" ht="12.75">
      <c r="A197" s="26"/>
      <c r="B197" s="26"/>
      <c r="C197" s="26"/>
    </row>
    <row r="198" spans="1:3" ht="12.75">
      <c r="A198" s="26"/>
      <c r="B198" s="26"/>
      <c r="C198" s="26"/>
    </row>
    <row r="199" spans="1:3" ht="12.75">
      <c r="A199" s="26"/>
      <c r="B199" s="26"/>
      <c r="C199" s="26"/>
    </row>
    <row r="200" spans="1:3" ht="12.75">
      <c r="A200" s="26"/>
      <c r="B200" s="26"/>
      <c r="C200" s="26"/>
    </row>
    <row r="201" spans="1:3" ht="12.75">
      <c r="A201" s="26"/>
      <c r="B201" s="26"/>
      <c r="C201" s="26"/>
    </row>
    <row r="202" spans="1:3" ht="12.75">
      <c r="A202" s="26"/>
      <c r="B202" s="26"/>
      <c r="C202" s="26"/>
    </row>
    <row r="203" spans="1:3" ht="12.75">
      <c r="A203" s="26"/>
      <c r="B203" s="26"/>
      <c r="C203" s="26"/>
    </row>
    <row r="204" spans="1:3" ht="12.75">
      <c r="A204" s="26"/>
      <c r="B204" s="26"/>
      <c r="C204" s="26"/>
    </row>
    <row r="205" spans="1:3" ht="12.75">
      <c r="A205" s="26"/>
      <c r="B205" s="26"/>
      <c r="C205" s="26"/>
    </row>
    <row r="206" spans="1:3" ht="12.75">
      <c r="A206" s="26"/>
      <c r="B206" s="26"/>
      <c r="C206" s="26"/>
    </row>
    <row r="207" spans="1:3" ht="12.75">
      <c r="A207" s="26"/>
      <c r="B207" s="26"/>
      <c r="C207" s="26"/>
    </row>
    <row r="208" spans="1:3" ht="12.75">
      <c r="A208" s="26"/>
      <c r="B208" s="26"/>
      <c r="C208" s="26"/>
    </row>
    <row r="209" spans="1:3" ht="12.75">
      <c r="A209" s="26"/>
      <c r="B209" s="26"/>
      <c r="C209" s="26"/>
    </row>
    <row r="210" spans="1:3" ht="12.75">
      <c r="A210" s="26"/>
      <c r="B210" s="26"/>
      <c r="C210" s="26"/>
    </row>
    <row r="211" spans="1:3" ht="12.75">
      <c r="A211" s="26"/>
      <c r="B211" s="26"/>
      <c r="C211" s="26"/>
    </row>
    <row r="212" spans="1:3" ht="12.75">
      <c r="A212" s="26"/>
      <c r="B212" s="26"/>
      <c r="C212" s="26"/>
    </row>
    <row r="213" spans="1:3" ht="12.75">
      <c r="A213" s="26"/>
      <c r="B213" s="26"/>
      <c r="C213" s="26"/>
    </row>
    <row r="214" spans="1:3" ht="12.75">
      <c r="A214" s="26"/>
      <c r="B214" s="26"/>
      <c r="C214" s="26"/>
    </row>
    <row r="215" spans="1:3" ht="12.75">
      <c r="A215" s="26"/>
      <c r="B215" s="26"/>
      <c r="C215" s="26"/>
    </row>
    <row r="216" spans="1:3" ht="12.75">
      <c r="A216" s="26"/>
      <c r="B216" s="26"/>
      <c r="C216" s="26"/>
    </row>
    <row r="217" spans="1:3" ht="12.75">
      <c r="A217" s="26"/>
      <c r="B217" s="26"/>
      <c r="C217" s="26"/>
    </row>
    <row r="218" spans="1:3" ht="12.75">
      <c r="A218" s="26"/>
      <c r="B218" s="26"/>
      <c r="C218" s="26"/>
    </row>
    <row r="219" spans="1:3" ht="12.75">
      <c r="A219" s="26"/>
      <c r="B219" s="26"/>
      <c r="C219" s="26"/>
    </row>
    <row r="220" spans="1:3" ht="12.75">
      <c r="A220" s="26"/>
      <c r="B220" s="26"/>
      <c r="C220" s="26"/>
    </row>
    <row r="221" spans="1:3" ht="12.75">
      <c r="A221" s="26"/>
      <c r="B221" s="26"/>
      <c r="C221" s="26"/>
    </row>
    <row r="222" spans="1:3" ht="12.75">
      <c r="A222" s="26"/>
      <c r="B222" s="26"/>
      <c r="C222" s="26"/>
    </row>
    <row r="223" spans="1:3" ht="12.75">
      <c r="A223" s="26"/>
      <c r="B223" s="26"/>
      <c r="C223" s="26"/>
    </row>
    <row r="224" spans="1:3" ht="12.75">
      <c r="A224" s="26"/>
      <c r="B224" s="26"/>
      <c r="C224" s="26"/>
    </row>
    <row r="225" spans="1:3" ht="12.75">
      <c r="A225" s="26"/>
      <c r="B225" s="26"/>
      <c r="C225" s="26"/>
    </row>
    <row r="226" spans="1:3" ht="12.75">
      <c r="A226" s="26"/>
      <c r="B226" s="26"/>
      <c r="C226" s="26"/>
    </row>
    <row r="227" spans="1:3" ht="12.75">
      <c r="A227" s="26"/>
      <c r="B227" s="26"/>
      <c r="C227" s="26"/>
    </row>
    <row r="228" spans="1:3" ht="12.75">
      <c r="A228" s="26"/>
      <c r="B228" s="26"/>
      <c r="C228" s="26"/>
    </row>
    <row r="229" spans="1:3" ht="12.75">
      <c r="A229" s="26"/>
      <c r="B229" s="26"/>
      <c r="C229" s="26"/>
    </row>
    <row r="230" spans="1:3" ht="12.75">
      <c r="A230" s="26"/>
      <c r="B230" s="26"/>
      <c r="C230" s="26"/>
    </row>
    <row r="231" spans="1:3" ht="12.75">
      <c r="A231" s="26"/>
      <c r="B231" s="26"/>
      <c r="C231" s="26"/>
    </row>
    <row r="232" spans="1:3" ht="12.75">
      <c r="A232" s="26"/>
      <c r="B232" s="26"/>
      <c r="C232" s="26"/>
    </row>
    <row r="233" spans="1:3" ht="12.75">
      <c r="A233" s="26"/>
      <c r="B233" s="26"/>
      <c r="C233" s="26"/>
    </row>
    <row r="234" spans="1:3" ht="12.75">
      <c r="A234" s="26"/>
      <c r="B234" s="26"/>
      <c r="C234" s="26"/>
    </row>
    <row r="235" spans="1:3" ht="12.75">
      <c r="A235" s="26"/>
      <c r="B235" s="26"/>
      <c r="C235" s="26"/>
    </row>
    <row r="236" spans="1:3" ht="12.75">
      <c r="A236" s="26"/>
      <c r="B236" s="26"/>
      <c r="C236" s="26"/>
    </row>
    <row r="237" spans="1:3" ht="12.75">
      <c r="A237" s="26"/>
      <c r="B237" s="26"/>
      <c r="C237" s="26"/>
    </row>
    <row r="238" spans="1:3" ht="12.75">
      <c r="A238" s="26"/>
      <c r="B238" s="26"/>
      <c r="C238" s="26"/>
    </row>
    <row r="239" spans="1:3" ht="12.75">
      <c r="A239" s="26"/>
      <c r="B239" s="26"/>
      <c r="C239" s="26"/>
    </row>
    <row r="240" spans="1:3" ht="12.75">
      <c r="A240" s="26"/>
      <c r="B240" s="26"/>
      <c r="C240" s="26"/>
    </row>
    <row r="241" spans="1:3" ht="12.75">
      <c r="A241" s="26"/>
      <c r="B241" s="26"/>
      <c r="C241" s="26"/>
    </row>
    <row r="242" spans="1:3" ht="12.75">
      <c r="A242" s="26"/>
      <c r="B242" s="26"/>
      <c r="C242" s="26"/>
    </row>
    <row r="243" spans="1:3" ht="12.75">
      <c r="A243" s="26"/>
      <c r="B243" s="26"/>
      <c r="C243" s="26"/>
    </row>
    <row r="244" spans="1:3" ht="12.75">
      <c r="A244" s="26"/>
      <c r="B244" s="26"/>
      <c r="C244" s="26"/>
    </row>
    <row r="245" spans="1:3" ht="12.75">
      <c r="A245" s="26"/>
      <c r="B245" s="26"/>
      <c r="C245" s="26"/>
    </row>
    <row r="246" spans="1:3" ht="12.75">
      <c r="A246" s="26"/>
      <c r="B246" s="26"/>
      <c r="C246" s="26"/>
    </row>
    <row r="247" spans="1:3" ht="12.75">
      <c r="A247" s="26"/>
      <c r="B247" s="26"/>
      <c r="C247" s="26"/>
    </row>
    <row r="248" spans="1:3" ht="12.75">
      <c r="A248" s="26"/>
      <c r="B248" s="26"/>
      <c r="C248" s="26"/>
    </row>
    <row r="249" spans="1:3" ht="12.75">
      <c r="A249" s="26"/>
      <c r="B249" s="26"/>
      <c r="C249" s="26"/>
    </row>
    <row r="250" spans="1:3" ht="12.75">
      <c r="A250" s="26"/>
      <c r="B250" s="26"/>
      <c r="C250" s="26"/>
    </row>
    <row r="251" spans="1:3" ht="12.75">
      <c r="A251" s="26"/>
      <c r="B251" s="26"/>
      <c r="C251" s="26"/>
    </row>
    <row r="252" spans="1:3" ht="12.75">
      <c r="A252" s="26"/>
      <c r="B252" s="26"/>
      <c r="C252" s="26"/>
    </row>
    <row r="253" spans="1:3" ht="12.75">
      <c r="A253" s="26"/>
      <c r="B253" s="26"/>
      <c r="C253" s="26"/>
    </row>
    <row r="254" spans="1:3" ht="12.75">
      <c r="A254" s="26"/>
      <c r="B254" s="26"/>
      <c r="C254" s="26"/>
    </row>
    <row r="255" spans="1:3" ht="12.75">
      <c r="A255" s="26"/>
      <c r="B255" s="26"/>
      <c r="C255" s="26"/>
    </row>
    <row r="256" spans="1:3" ht="12.75">
      <c r="A256" s="26"/>
      <c r="B256" s="26"/>
      <c r="C256" s="26"/>
    </row>
    <row r="257" spans="1:3" ht="12.75">
      <c r="A257" s="26"/>
      <c r="B257" s="26"/>
      <c r="C257" s="26"/>
    </row>
    <row r="258" spans="1:3" ht="12.75">
      <c r="A258" s="26"/>
      <c r="B258" s="26"/>
      <c r="C258" s="26"/>
    </row>
    <row r="259" spans="1:3" ht="12.75">
      <c r="A259" s="26"/>
      <c r="B259" s="26"/>
      <c r="C259" s="26"/>
    </row>
    <row r="260" spans="1:3" ht="12.75">
      <c r="A260" s="26"/>
      <c r="B260" s="26"/>
      <c r="C260" s="26"/>
    </row>
    <row r="261" spans="1:3" ht="12.75">
      <c r="A261" s="26"/>
      <c r="B261" s="26"/>
      <c r="C261" s="26"/>
    </row>
    <row r="262" spans="1:3" ht="12.75">
      <c r="A262" s="26"/>
      <c r="B262" s="26"/>
      <c r="C262" s="26"/>
    </row>
    <row r="263" spans="1:3" ht="12.75">
      <c r="A263" s="26"/>
      <c r="B263" s="26"/>
      <c r="C263" s="26"/>
    </row>
    <row r="264" spans="1:3" ht="12.75">
      <c r="A264" s="26"/>
      <c r="B264" s="26"/>
      <c r="C264" s="26"/>
    </row>
    <row r="265" spans="1:3" ht="12.75">
      <c r="A265" s="26"/>
      <c r="B265" s="26"/>
      <c r="C265" s="26"/>
    </row>
    <row r="266" spans="1:3" ht="12.75">
      <c r="A266" s="26"/>
      <c r="B266" s="26"/>
      <c r="C266" s="26"/>
    </row>
    <row r="267" spans="1:3" ht="12.75">
      <c r="A267" s="26"/>
      <c r="B267" s="26"/>
      <c r="C267" s="26"/>
    </row>
    <row r="268" spans="1:3" ht="12.75">
      <c r="A268" s="26"/>
      <c r="B268" s="26"/>
      <c r="C268" s="26"/>
    </row>
    <row r="269" spans="1:3" ht="12.75">
      <c r="A269" s="26"/>
      <c r="B269" s="26"/>
      <c r="C269" s="26"/>
    </row>
    <row r="270" spans="1:3" ht="12.75">
      <c r="A270" s="26"/>
      <c r="B270" s="26"/>
      <c r="C270" s="26"/>
    </row>
    <row r="271" spans="1:3" ht="12.75">
      <c r="A271" s="26"/>
      <c r="B271" s="26"/>
      <c r="C271" s="26"/>
    </row>
    <row r="272" spans="1:3" ht="12.75">
      <c r="A272" s="26"/>
      <c r="B272" s="26"/>
      <c r="C272" s="26"/>
    </row>
    <row r="273" spans="1:3" ht="12.75">
      <c r="A273" s="26"/>
      <c r="B273" s="26"/>
      <c r="C273" s="26"/>
    </row>
    <row r="274" spans="1:3" ht="12.75">
      <c r="A274" s="26"/>
      <c r="B274" s="26"/>
      <c r="C274" s="26"/>
    </row>
    <row r="275" spans="1:3" ht="12.75">
      <c r="A275" s="26"/>
      <c r="B275" s="26"/>
      <c r="C275" s="26"/>
    </row>
    <row r="276" spans="1:3" ht="12.75">
      <c r="A276" s="26"/>
      <c r="B276" s="26"/>
      <c r="C276" s="26"/>
    </row>
    <row r="277" spans="1:3" ht="12.75">
      <c r="A277" s="26"/>
      <c r="B277" s="26"/>
      <c r="C277" s="26"/>
    </row>
    <row r="278" spans="1:3" ht="12.75">
      <c r="A278" s="26"/>
      <c r="B278" s="26"/>
      <c r="C278" s="26"/>
    </row>
    <row r="279" spans="1:3" ht="12.75">
      <c r="A279" s="26"/>
      <c r="B279" s="26"/>
      <c r="C279" s="26"/>
    </row>
    <row r="280" spans="1:3" ht="12.75">
      <c r="A280" s="26"/>
      <c r="B280" s="26"/>
      <c r="C280" s="26"/>
    </row>
    <row r="281" spans="1:3" ht="12.75">
      <c r="A281" s="26"/>
      <c r="B281" s="26"/>
      <c r="C281" s="26"/>
    </row>
    <row r="282" spans="1:3" ht="12.75">
      <c r="A282" s="26"/>
      <c r="B282" s="26"/>
      <c r="C282" s="26"/>
    </row>
    <row r="283" spans="1:3" ht="12.75">
      <c r="A283" s="26"/>
      <c r="B283" s="26"/>
      <c r="C283" s="26"/>
    </row>
    <row r="284" spans="1:3" ht="12.75">
      <c r="A284" s="26"/>
      <c r="B284" s="26"/>
      <c r="C284" s="26"/>
    </row>
    <row r="285" spans="1:3" ht="12.75">
      <c r="A285" s="26"/>
      <c r="B285" s="26"/>
      <c r="C285" s="26"/>
    </row>
    <row r="286" spans="1:3" ht="12.75">
      <c r="A286" s="26"/>
      <c r="B286" s="26"/>
      <c r="C286" s="26"/>
    </row>
    <row r="287" spans="1:3" ht="12.75">
      <c r="A287" s="26"/>
      <c r="B287" s="26"/>
      <c r="C287" s="26"/>
    </row>
    <row r="288" spans="1:3" ht="12.75">
      <c r="A288" s="26"/>
      <c r="B288" s="26"/>
      <c r="C288" s="26"/>
    </row>
    <row r="289" spans="1:3" ht="12.75">
      <c r="A289" s="26"/>
      <c r="B289" s="26"/>
      <c r="C289" s="26"/>
    </row>
    <row r="290" spans="1:3" ht="12.75">
      <c r="A290" s="26"/>
      <c r="B290" s="26"/>
      <c r="C290" s="26"/>
    </row>
    <row r="291" spans="1:3" ht="12.75">
      <c r="A291" s="26"/>
      <c r="B291" s="26"/>
      <c r="C291" s="26"/>
    </row>
    <row r="292" spans="1:3" ht="12.75">
      <c r="A292" s="26"/>
      <c r="B292" s="26"/>
      <c r="C292" s="26"/>
    </row>
    <row r="293" spans="1:3" ht="12.75">
      <c r="A293" s="26"/>
      <c r="B293" s="26"/>
      <c r="C293" s="26"/>
    </row>
    <row r="294" spans="1:3" ht="12.75">
      <c r="A294" s="26"/>
      <c r="B294" s="26"/>
      <c r="C294" s="26"/>
    </row>
    <row r="295" spans="1:3" ht="12.75">
      <c r="A295" s="26"/>
      <c r="B295" s="26"/>
      <c r="C295" s="26"/>
    </row>
    <row r="296" spans="1:3" ht="12.75">
      <c r="A296" s="26"/>
      <c r="B296" s="26"/>
      <c r="C296" s="26"/>
    </row>
    <row r="297" spans="1:3" ht="12.75">
      <c r="A297" s="26"/>
      <c r="B297" s="26"/>
      <c r="C297" s="26"/>
    </row>
    <row r="298" spans="1:3" ht="12.75">
      <c r="A298" s="26"/>
      <c r="B298" s="26"/>
      <c r="C298" s="26"/>
    </row>
    <row r="299" spans="1:3" ht="12.75">
      <c r="A299" s="26"/>
      <c r="B299" s="26"/>
      <c r="C299" s="26"/>
    </row>
    <row r="300" spans="1:3" ht="12.75">
      <c r="A300" s="26"/>
      <c r="B300" s="26"/>
      <c r="C300" s="26"/>
    </row>
    <row r="301" spans="1:3" ht="12.75">
      <c r="A301" s="26"/>
      <c r="B301" s="26"/>
      <c r="C301" s="26"/>
    </row>
    <row r="302" spans="1:3" ht="12.75">
      <c r="A302" s="26"/>
      <c r="B302" s="26"/>
      <c r="C302" s="26"/>
    </row>
    <row r="303" spans="1:3" ht="12.75">
      <c r="A303" s="26"/>
      <c r="B303" s="26"/>
      <c r="C303" s="26"/>
    </row>
    <row r="304" spans="1:3" ht="12.75">
      <c r="A304" s="26"/>
      <c r="B304" s="26"/>
      <c r="C304" s="26"/>
    </row>
    <row r="305" spans="1:3" ht="12.75">
      <c r="A305" s="26"/>
      <c r="B305" s="26"/>
      <c r="C305" s="26"/>
    </row>
    <row r="306" spans="1:3" ht="12.75">
      <c r="A306" s="26"/>
      <c r="B306" s="26"/>
      <c r="C306" s="26"/>
    </row>
    <row r="307" spans="1:3" ht="12.75">
      <c r="A307" s="26"/>
      <c r="B307" s="26"/>
      <c r="C307" s="26"/>
    </row>
    <row r="308" spans="1:3" ht="12.75">
      <c r="A308" s="26"/>
      <c r="B308" s="26"/>
      <c r="C308" s="26"/>
    </row>
    <row r="309" spans="1:3" ht="12.75">
      <c r="A309" s="26"/>
      <c r="B309" s="26"/>
      <c r="C309" s="26"/>
    </row>
    <row r="310" spans="1:3" ht="12.75">
      <c r="A310" s="26"/>
      <c r="B310" s="26"/>
      <c r="C310" s="26"/>
    </row>
    <row r="311" spans="1:3" ht="12.75">
      <c r="A311" s="26"/>
      <c r="B311" s="26"/>
      <c r="C311" s="26"/>
    </row>
    <row r="312" spans="1:3" ht="12.75">
      <c r="A312" s="26"/>
      <c r="B312" s="26"/>
      <c r="C312" s="26"/>
    </row>
    <row r="313" spans="1:3" ht="12.75">
      <c r="A313" s="26"/>
      <c r="B313" s="26"/>
      <c r="C313" s="26"/>
    </row>
    <row r="314" spans="1:3" ht="12.75">
      <c r="A314" s="26"/>
      <c r="B314" s="26"/>
      <c r="C314" s="26"/>
    </row>
    <row r="315" spans="1:3" ht="12.75">
      <c r="A315" s="26"/>
      <c r="B315" s="26"/>
      <c r="C315" s="26"/>
    </row>
    <row r="316" spans="1:3" ht="12.75">
      <c r="A316" s="26"/>
      <c r="B316" s="26"/>
      <c r="C316" s="26"/>
    </row>
    <row r="317" spans="1:3" ht="12.75">
      <c r="A317" s="26"/>
      <c r="B317" s="26"/>
      <c r="C317" s="26"/>
    </row>
    <row r="318" spans="1:3" ht="12.75">
      <c r="A318" s="26"/>
      <c r="B318" s="26"/>
      <c r="C318" s="26"/>
    </row>
    <row r="319" spans="1:3" ht="12.75">
      <c r="A319" s="26"/>
      <c r="B319" s="26"/>
      <c r="C319" s="26"/>
    </row>
    <row r="320" spans="1:3" ht="12.75">
      <c r="A320" s="26"/>
      <c r="B320" s="26"/>
      <c r="C320" s="26"/>
    </row>
    <row r="321" spans="1:3" ht="12.75">
      <c r="A321" s="26"/>
      <c r="B321" s="26"/>
      <c r="C321" s="26"/>
    </row>
    <row r="322" spans="1:3" ht="12.75">
      <c r="A322" s="26"/>
      <c r="B322" s="26"/>
      <c r="C322" s="26"/>
    </row>
    <row r="323" spans="1:3" ht="12.75">
      <c r="A323" s="26"/>
      <c r="B323" s="26"/>
      <c r="C323" s="26"/>
    </row>
    <row r="324" spans="1:3" ht="12.75">
      <c r="A324" s="26"/>
      <c r="B324" s="26"/>
      <c r="C324" s="26"/>
    </row>
    <row r="325" spans="1:3" ht="12.75">
      <c r="A325" s="26"/>
      <c r="B325" s="26"/>
      <c r="C325" s="26"/>
    </row>
    <row r="326" spans="1:3" ht="12.75">
      <c r="A326" s="26"/>
      <c r="B326" s="26"/>
      <c r="C326" s="26"/>
    </row>
    <row r="327" spans="1:3" ht="12.75">
      <c r="A327" s="26"/>
      <c r="B327" s="26"/>
      <c r="C327" s="26"/>
    </row>
    <row r="328" spans="1:3" ht="12.75">
      <c r="A328" s="26"/>
      <c r="B328" s="26"/>
      <c r="C328" s="26"/>
    </row>
    <row r="329" spans="1:3" ht="12.75">
      <c r="A329" s="26"/>
      <c r="B329" s="26"/>
      <c r="C329" s="26"/>
    </row>
    <row r="330" spans="1:3" ht="12.75">
      <c r="A330" s="26"/>
      <c r="B330" s="26"/>
      <c r="C330" s="26"/>
    </row>
    <row r="331" spans="1:3" ht="12.75">
      <c r="A331" s="26"/>
      <c r="B331" s="26"/>
      <c r="C331" s="26"/>
    </row>
    <row r="332" spans="1:3" ht="12.75">
      <c r="A332" s="26"/>
      <c r="B332" s="26"/>
      <c r="C332" s="26"/>
    </row>
    <row r="333" spans="1:3" ht="12.75">
      <c r="A333" s="26"/>
      <c r="B333" s="26"/>
      <c r="C333" s="26"/>
    </row>
    <row r="334" spans="1:3" ht="12.75">
      <c r="A334" s="26"/>
      <c r="B334" s="26"/>
      <c r="C334" s="26"/>
    </row>
    <row r="335" spans="1:3" ht="12.75">
      <c r="A335" s="26"/>
      <c r="B335" s="26"/>
      <c r="C335" s="26"/>
    </row>
    <row r="336" spans="1:3" ht="12.75">
      <c r="A336" s="26"/>
      <c r="B336" s="26"/>
      <c r="C336" s="26"/>
    </row>
    <row r="337" spans="1:3" ht="12.75">
      <c r="A337" s="26"/>
      <c r="B337" s="26"/>
      <c r="C337" s="26"/>
    </row>
    <row r="338" spans="1:3" ht="12.75">
      <c r="A338" s="26"/>
      <c r="B338" s="26"/>
      <c r="C338" s="26"/>
    </row>
    <row r="339" spans="1:3" ht="12.75">
      <c r="A339" s="26"/>
      <c r="B339" s="26"/>
      <c r="C339" s="26"/>
    </row>
    <row r="340" spans="1:3" ht="12.75">
      <c r="A340" s="26"/>
      <c r="B340" s="26"/>
      <c r="C340" s="26"/>
    </row>
    <row r="341" spans="1:3" ht="12.75">
      <c r="A341" s="26"/>
      <c r="B341" s="26"/>
      <c r="C341" s="26"/>
    </row>
    <row r="342" spans="1:3" ht="12.75">
      <c r="A342" s="26"/>
      <c r="B342" s="26"/>
      <c r="C342" s="26"/>
    </row>
    <row r="343" spans="1:3" ht="12.75">
      <c r="A343" s="26"/>
      <c r="B343" s="26"/>
      <c r="C343" s="26"/>
    </row>
    <row r="344" spans="1:3" ht="12.75">
      <c r="A344" s="26"/>
      <c r="B344" s="26"/>
      <c r="C344" s="26"/>
    </row>
    <row r="345" spans="1:3" ht="12.75">
      <c r="A345" s="26"/>
      <c r="B345" s="26"/>
      <c r="C345" s="26"/>
    </row>
    <row r="346" spans="1:3" ht="12.75">
      <c r="A346" s="26"/>
      <c r="B346" s="26"/>
      <c r="C346" s="26"/>
    </row>
    <row r="347" spans="1:3" ht="12.75">
      <c r="A347" s="26"/>
      <c r="B347" s="26"/>
      <c r="C347" s="26"/>
    </row>
    <row r="348" spans="1:3" ht="12.75">
      <c r="A348" s="26"/>
      <c r="B348" s="26"/>
      <c r="C348" s="26"/>
    </row>
    <row r="349" spans="1:3" ht="12.75">
      <c r="A349" s="26"/>
      <c r="B349" s="26"/>
      <c r="C349" s="26"/>
    </row>
    <row r="350" spans="1:3" ht="12.75">
      <c r="A350" s="26"/>
      <c r="B350" s="26"/>
      <c r="C350" s="26"/>
    </row>
    <row r="351" spans="1:3" ht="12.75">
      <c r="A351" s="26"/>
      <c r="B351" s="26"/>
      <c r="C351" s="26"/>
    </row>
    <row r="352" spans="1:3" ht="12.75">
      <c r="A352" s="26"/>
      <c r="B352" s="26"/>
      <c r="C352" s="26"/>
    </row>
    <row r="353" spans="1:3" ht="12.75">
      <c r="A353" s="26"/>
      <c r="B353" s="26"/>
      <c r="C353" s="26"/>
    </row>
    <row r="354" spans="1:3" ht="12.75">
      <c r="A354" s="26"/>
      <c r="B354" s="26"/>
      <c r="C354" s="26"/>
    </row>
    <row r="355" spans="1:3" ht="12.75">
      <c r="A355" s="26"/>
      <c r="B355" s="26"/>
      <c r="C355" s="26"/>
    </row>
    <row r="356" spans="1:3" ht="12.75">
      <c r="A356" s="26"/>
      <c r="B356" s="26"/>
      <c r="C356" s="26"/>
    </row>
    <row r="357" spans="1:3" ht="12.75">
      <c r="A357" s="26"/>
      <c r="B357" s="26"/>
      <c r="C357" s="26"/>
    </row>
    <row r="358" spans="1:3" ht="12.75">
      <c r="A358" s="26"/>
      <c r="B358" s="26"/>
      <c r="C358" s="26"/>
    </row>
    <row r="359" spans="1:3" ht="12.75">
      <c r="A359" s="26"/>
      <c r="B359" s="26"/>
      <c r="C359" s="26"/>
    </row>
    <row r="360" spans="1:3" ht="12.75">
      <c r="A360" s="26"/>
      <c r="B360" s="26"/>
      <c r="C360" s="26"/>
    </row>
    <row r="361" spans="1:3" ht="12.75">
      <c r="A361" s="26"/>
      <c r="B361" s="26"/>
      <c r="C361" s="26"/>
    </row>
    <row r="362" spans="1:3" ht="12.75">
      <c r="A362" s="26"/>
      <c r="B362" s="26"/>
      <c r="C362" s="26"/>
    </row>
    <row r="363" spans="1:3" ht="12.75">
      <c r="A363" s="26"/>
      <c r="B363" s="26"/>
      <c r="C363" s="26"/>
    </row>
    <row r="364" spans="1:3" ht="12.75">
      <c r="A364" s="26"/>
      <c r="B364" s="26"/>
      <c r="C364" s="26"/>
    </row>
    <row r="365" spans="1:3" ht="12.75">
      <c r="A365" s="26"/>
      <c r="B365" s="26"/>
      <c r="C365" s="26"/>
    </row>
    <row r="366" spans="1:3" ht="12.75">
      <c r="A366" s="26"/>
      <c r="B366" s="26"/>
      <c r="C366" s="26"/>
    </row>
    <row r="367" spans="1:3" ht="12.75">
      <c r="A367" s="26"/>
      <c r="B367" s="26"/>
      <c r="C367" s="26"/>
    </row>
    <row r="368" spans="1:3" ht="12.75">
      <c r="A368" s="26"/>
      <c r="B368" s="26"/>
      <c r="C368" s="26"/>
    </row>
    <row r="369" spans="1:3" ht="12.75">
      <c r="A369" s="26"/>
      <c r="B369" s="26"/>
      <c r="C369" s="26"/>
    </row>
    <row r="370" spans="1:3" ht="12.75">
      <c r="A370" s="26"/>
      <c r="B370" s="26"/>
      <c r="C370" s="26"/>
    </row>
    <row r="371" spans="1:3" ht="12.75">
      <c r="A371" s="26"/>
      <c r="B371" s="26"/>
      <c r="C371" s="26"/>
    </row>
    <row r="372" spans="1:3" ht="12.75">
      <c r="A372" s="26"/>
      <c r="B372" s="26"/>
      <c r="C372" s="26"/>
    </row>
    <row r="373" spans="1:3" ht="12.75">
      <c r="A373" s="26"/>
      <c r="B373" s="26"/>
      <c r="C373" s="26"/>
    </row>
    <row r="374" spans="1:3" ht="12.75">
      <c r="A374" s="26"/>
      <c r="B374" s="26"/>
      <c r="C374" s="26"/>
    </row>
    <row r="375" spans="1:3" ht="12.75">
      <c r="A375" s="26"/>
      <c r="B375" s="26"/>
      <c r="C375" s="26"/>
    </row>
    <row r="376" spans="1:3" ht="12.75">
      <c r="A376" s="26"/>
      <c r="B376" s="26"/>
      <c r="C376" s="26"/>
    </row>
    <row r="377" spans="1:3" ht="12.75">
      <c r="A377" s="26"/>
      <c r="B377" s="26"/>
      <c r="C377" s="26"/>
    </row>
    <row r="378" spans="1:3" ht="12.75">
      <c r="A378" s="26"/>
      <c r="B378" s="26"/>
      <c r="C378" s="26"/>
    </row>
    <row r="379" spans="1:3" ht="12.75">
      <c r="A379" s="26"/>
      <c r="B379" s="26"/>
      <c r="C379" s="26"/>
    </row>
    <row r="380" spans="1:3" ht="12.75">
      <c r="A380" s="26"/>
      <c r="B380" s="26"/>
      <c r="C380" s="26"/>
    </row>
    <row r="381" spans="1:3" ht="12.75">
      <c r="A381" s="26"/>
      <c r="B381" s="26"/>
      <c r="C381" s="26"/>
    </row>
    <row r="382" spans="1:3" ht="12.75">
      <c r="A382" s="26"/>
      <c r="B382" s="26"/>
      <c r="C382" s="26"/>
    </row>
    <row r="383" spans="1:3" ht="12.75">
      <c r="A383" s="26"/>
      <c r="B383" s="26"/>
      <c r="C383" s="26"/>
    </row>
    <row r="384" spans="1:3" ht="12.75">
      <c r="A384" s="26"/>
      <c r="B384" s="26"/>
      <c r="C384" s="26"/>
    </row>
    <row r="385" spans="1:3" ht="12.75">
      <c r="A385" s="26"/>
      <c r="B385" s="26"/>
      <c r="C385" s="26"/>
    </row>
    <row r="386" spans="1:3" ht="12.75">
      <c r="A386" s="26"/>
      <c r="B386" s="26"/>
      <c r="C386" s="26"/>
    </row>
    <row r="387" spans="1:3" ht="12.75">
      <c r="A387" s="26"/>
      <c r="B387" s="26"/>
      <c r="C387" s="26"/>
    </row>
    <row r="388" spans="1:3" ht="12.75">
      <c r="A388" s="26"/>
      <c r="B388" s="26"/>
      <c r="C388" s="26"/>
    </row>
    <row r="389" spans="1:3" ht="12.75">
      <c r="A389" s="26"/>
      <c r="B389" s="26"/>
      <c r="C389" s="26"/>
    </row>
    <row r="390" spans="1:3" ht="12.75">
      <c r="A390" s="26"/>
      <c r="B390" s="26"/>
      <c r="C390" s="26"/>
    </row>
    <row r="391" spans="1:3" ht="12.75">
      <c r="A391" s="26"/>
      <c r="B391" s="26"/>
      <c r="C391" s="26"/>
    </row>
    <row r="392" spans="1:3" ht="12.75">
      <c r="A392" s="26"/>
      <c r="B392" s="26"/>
      <c r="C392" s="26"/>
    </row>
    <row r="393" spans="1:3" ht="12.75">
      <c r="A393" s="26"/>
      <c r="B393" s="26"/>
      <c r="C393" s="26"/>
    </row>
    <row r="394" spans="1:3" ht="12.75">
      <c r="A394" s="26"/>
      <c r="B394" s="26"/>
      <c r="C394" s="26"/>
    </row>
    <row r="395" spans="1:3" ht="12.75">
      <c r="A395" s="26"/>
      <c r="B395" s="26"/>
      <c r="C395" s="26"/>
    </row>
    <row r="396" spans="1:3" ht="12.75">
      <c r="A396" s="26"/>
      <c r="B396" s="26"/>
      <c r="C396" s="26"/>
    </row>
    <row r="397" spans="1:3" ht="12.75">
      <c r="A397" s="26"/>
      <c r="B397" s="26"/>
      <c r="C397" s="26"/>
    </row>
    <row r="398" spans="1:3" ht="12.75">
      <c r="A398" s="26"/>
      <c r="B398" s="26"/>
      <c r="C398" s="26"/>
    </row>
    <row r="399" spans="1:3" ht="12.75">
      <c r="A399" s="26"/>
      <c r="B399" s="26"/>
      <c r="C399" s="26"/>
    </row>
    <row r="400" spans="1:3" ht="12.75">
      <c r="A400" s="26"/>
      <c r="B400" s="26"/>
      <c r="C400" s="26"/>
    </row>
    <row r="401" spans="1:3" ht="12.75">
      <c r="A401" s="26"/>
      <c r="B401" s="26"/>
      <c r="C401" s="26"/>
    </row>
    <row r="402" spans="1:3" ht="12.75">
      <c r="A402" s="26"/>
      <c r="B402" s="26"/>
      <c r="C402" s="26"/>
    </row>
    <row r="403" spans="1:3" ht="12.75">
      <c r="A403" s="26"/>
      <c r="B403" s="26"/>
      <c r="C403" s="26"/>
    </row>
    <row r="404" spans="1:3" ht="12.75">
      <c r="A404" s="26"/>
      <c r="B404" s="26"/>
      <c r="C404" s="26"/>
    </row>
    <row r="405" spans="1:3" ht="12.75">
      <c r="A405" s="26"/>
      <c r="B405" s="26"/>
      <c r="C405" s="26"/>
    </row>
    <row r="406" spans="1:3" ht="12.75">
      <c r="A406" s="26"/>
      <c r="B406" s="26"/>
      <c r="C406" s="26"/>
    </row>
    <row r="407" spans="1:3" ht="12.75">
      <c r="A407" s="26"/>
      <c r="B407" s="26"/>
      <c r="C407" s="26"/>
    </row>
    <row r="408" spans="1:3" ht="12.75">
      <c r="A408" s="26"/>
      <c r="B408" s="26"/>
      <c r="C408" s="26"/>
    </row>
    <row r="409" spans="1:3" ht="12.75">
      <c r="A409" s="26"/>
      <c r="B409" s="26"/>
      <c r="C409" s="26"/>
    </row>
    <row r="410" spans="1:3" ht="12.75">
      <c r="A410" s="26"/>
      <c r="B410" s="26"/>
      <c r="C410" s="26"/>
    </row>
    <row r="411" spans="1:3" ht="12.75">
      <c r="A411" s="26"/>
      <c r="B411" s="26"/>
      <c r="C411" s="26"/>
    </row>
    <row r="412" spans="1:3" ht="12.75">
      <c r="A412" s="26"/>
      <c r="B412" s="26"/>
      <c r="C412" s="26"/>
    </row>
  </sheetData>
  <mergeCells count="37">
    <mergeCell ref="A1:I1"/>
    <mergeCell ref="A163:F163"/>
    <mergeCell ref="G138:G141"/>
    <mergeCell ref="H138:H141"/>
    <mergeCell ref="I138:I141"/>
    <mergeCell ref="G119:G125"/>
    <mergeCell ref="H119:H125"/>
    <mergeCell ref="I119:I125"/>
    <mergeCell ref="E119:E125"/>
    <mergeCell ref="C119:C125"/>
    <mergeCell ref="A119:A125"/>
    <mergeCell ref="B119:B125"/>
    <mergeCell ref="E138:E141"/>
    <mergeCell ref="C138:C141"/>
    <mergeCell ref="B138:B141"/>
    <mergeCell ref="A138:A141"/>
    <mergeCell ref="A145:A148"/>
    <mergeCell ref="B145:B148"/>
    <mergeCell ref="C145:C148"/>
    <mergeCell ref="E145:E148"/>
    <mergeCell ref="G145:G148"/>
    <mergeCell ref="H145:H148"/>
    <mergeCell ref="I145:I148"/>
    <mergeCell ref="A152:A154"/>
    <mergeCell ref="B152:B154"/>
    <mergeCell ref="C152:C154"/>
    <mergeCell ref="E152:E154"/>
    <mergeCell ref="G152:G154"/>
    <mergeCell ref="H152:H154"/>
    <mergeCell ref="I152:I154"/>
    <mergeCell ref="C158:C160"/>
    <mergeCell ref="B158:B160"/>
    <mergeCell ref="A158:A160"/>
    <mergeCell ref="I158:I160"/>
    <mergeCell ref="H158:H160"/>
    <mergeCell ref="G158:G160"/>
    <mergeCell ref="E158:E160"/>
  </mergeCells>
  <printOptions/>
  <pageMargins left="0.7" right="0.2" top="0.65" bottom="0.48" header="0.58" footer="0.3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abr</cp:lastModifiedBy>
  <cp:lastPrinted>2005-08-19T07:41:02Z</cp:lastPrinted>
  <dcterms:created xsi:type="dcterms:W3CDTF">2005-08-04T07:01:08Z</dcterms:created>
  <dcterms:modified xsi:type="dcterms:W3CDTF">2005-08-19T07:41:08Z</dcterms:modified>
  <cp:category/>
  <cp:version/>
  <cp:contentType/>
  <cp:contentStatus/>
</cp:coreProperties>
</file>