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6345" firstSheet="1" activeTab="2"/>
  </bookViews>
  <sheets>
    <sheet name="GFOŚiGW, PFOŚiGW 2004 r. " sheetId="1" r:id="rId1"/>
    <sheet name="GFOŚ i PFOŚ przych.i wyd. " sheetId="2" r:id="rId2"/>
    <sheet name="GFOŚiGW, PFOŚiGW zadania" sheetId="3" r:id="rId3"/>
  </sheets>
  <definedNames/>
  <calcPr fullCalcOnLoad="1"/>
</workbook>
</file>

<file path=xl/sharedStrings.xml><?xml version="1.0" encoding="utf-8"?>
<sst xmlns="http://schemas.openxmlformats.org/spreadsheetml/2006/main" count="272" uniqueCount="143">
  <si>
    <t xml:space="preserve">I.  Gminny Fundusz Ochrony Środowiska i Gospodarki Wodnej </t>
  </si>
  <si>
    <t>§</t>
  </si>
  <si>
    <t>Lp.</t>
  </si>
  <si>
    <t>Opis zadania</t>
  </si>
  <si>
    <t>Plan                 2004 r.</t>
  </si>
  <si>
    <t>Wnioskujący (wykonawca)</t>
  </si>
  <si>
    <t>GFOŚ</t>
  </si>
  <si>
    <t xml:space="preserve">        1. Edukacja ekologiczna oraz propagowanie działań proekologicznych i zasady zrównoważonego rozwoju                                                                                                                                                     </t>
  </si>
  <si>
    <t>Paragraf</t>
  </si>
  <si>
    <t>Kwota</t>
  </si>
  <si>
    <t xml:space="preserve">Organizacja miejskich obchodów "Dnia Ziemi", Międzynarodowego Dnia Ochrony Środowiska oraz "Sprzątania Świata" </t>
  </si>
  <si>
    <t>UO</t>
  </si>
  <si>
    <t>Organizacja programów edukacyjnych oraz kampanii informacyjnych lansujących przyjazny środowisku styl życia</t>
  </si>
  <si>
    <t xml:space="preserve">Organizacja miejskich konkursów o tematyce ekologicznej </t>
  </si>
  <si>
    <t>Oznakowanie pomników przyrody oraz opracowanie i wykonanie ścieżek edukacyjnych w gdyńskich rezerwatach przyrody</t>
  </si>
  <si>
    <t>Projekt edukacji ekologicznej "Chrońmy nasz Bałtyk"</t>
  </si>
  <si>
    <t>Morski Instytut Rybacki</t>
  </si>
  <si>
    <t>Zakup nagród w konkursach o tematyce ekologicznej organizowanych przez gdyńskie placówki oświatowe</t>
  </si>
  <si>
    <t>Program "Urząd przyjazny środowisku - system gospodarki odpadami"</t>
  </si>
  <si>
    <t>SA</t>
  </si>
  <si>
    <t>Kampania "Czyste plaże"</t>
  </si>
  <si>
    <t>Razem</t>
  </si>
  <si>
    <t xml:space="preserve">              2. Wspomaganie systemów kontrolno-pomiarowych stanu środowiska oraz systemów pomiarowych zużycia wody i ciepła</t>
  </si>
  <si>
    <t>Prowadzenie regionalnego monitoringu atmosfery</t>
  </si>
  <si>
    <t>ARMAAG</t>
  </si>
  <si>
    <t>Program ochrony środowiska i plan gospodarki odpadami</t>
  </si>
  <si>
    <t>Pomiary stężenia benzo(a)pirenu w Gdyni</t>
  </si>
  <si>
    <t>Badania jakości morskich wód przybrzeżnych w rejonie Orłowa</t>
  </si>
  <si>
    <t xml:space="preserve">                   3. Realizowanie zadań modernizacyjnych i inwestycyjnych, służących ochronie środowiska</t>
  </si>
  <si>
    <t>Regulacja potoku Źrodłu Marii od torów PKP do ujścia do rzeki Kaczej wraz ze zbiornikiem retencyjnym Krykulec</t>
  </si>
  <si>
    <t>UI</t>
  </si>
  <si>
    <t xml:space="preserve">Likwidacja zbiornika bezodpływowego i przyłączenie do kanalizacji sanitarnej budynku przy ul. Krośnieńskiej 11 </t>
  </si>
  <si>
    <t>ABK 1</t>
  </si>
  <si>
    <t xml:space="preserve">Likwidacja zbiornika bezodpływowego i przyłączenie do kanalizacji sanitarnej budynku przy ul. Olgierda 65 </t>
  </si>
  <si>
    <t>Likwidacja zbiornika bezodpływowego i przyłączenie do kanalizacji sanitarnej budynku przy ul. Sanocka 8</t>
  </si>
  <si>
    <t>Likwidacja zbiornika bezodpływowego i przyłączenie do kanalizacji sanitarnej budynku przy ul. Żeromskiego 23</t>
  </si>
  <si>
    <t>ABK 3</t>
  </si>
  <si>
    <t>Likwidacja zbiornika bezodpływowego i przyłączenie do kanalizacji sanitarnej budynku przy ul. Płk. Dąbka 37</t>
  </si>
  <si>
    <t>Likwidacja zbiornika bezodpływowego i przyłączenie do kanalizacji sanitarnej budynku przy ul. Chwarznieńska 2</t>
  </si>
  <si>
    <t>ABK 4</t>
  </si>
  <si>
    <t>Likwidacja zbiornika bezodpływowego i przyłączenie do kanalizacji sanitarnej budynku przy ul. Jałowcowej 21</t>
  </si>
  <si>
    <t>ABK 5</t>
  </si>
  <si>
    <t>Likwidacja zbiornika bezodpływowego i przyłączenie do kanalizacji sanitarnej budynku przy ul. Jałowcowej 23</t>
  </si>
  <si>
    <t xml:space="preserve">                   4. Urządzanie i utrzymywanie terenów zieleni, zadrzewień, zakrzewień oraz parków ustanowionych przez Radę Miasta</t>
  </si>
  <si>
    <t>Nasadzenia uzupełniające drzew i krzewów, projekty nowych nasadzeń wraz z inwentaryzacją drzewostanu, pielęgnacja drzewostanu miejskiego</t>
  </si>
  <si>
    <t>UG</t>
  </si>
  <si>
    <t xml:space="preserve">                     5. Wspieranie wykorzystania lokalnych źródeł energii odnawialnej oraz pomoc dla wprowadzenia bardziej przyjaznych dla środowiska nośników energii</t>
  </si>
  <si>
    <t>Likwidacja niskiej emisji przez osoby fizyczne i wspólnoty mieszkaniowe</t>
  </si>
  <si>
    <t>Modernizacja węzła cieplnego i instalacji c.o. w Zespole Szkół Nr 1 przy ul. 10 Lutego</t>
  </si>
  <si>
    <t>ZS Nr 1</t>
  </si>
  <si>
    <t>Plan                   2004 r.</t>
  </si>
  <si>
    <t>Modernizacja węzła cieplnego wraz z instalacją c.o. w Szkole Podstawowej Nr 21, ul. Jana z Kolna</t>
  </si>
  <si>
    <t>SP Nr 21</t>
  </si>
  <si>
    <t>Termomodernizacja budynku  -  wymiana stolarki okiennej w IV LO, ul. Morska 188</t>
  </si>
  <si>
    <t>LO Nr IV</t>
  </si>
  <si>
    <t xml:space="preserve">                       6. Inne zadania służące ochronie środowiska i gospodarce wodnej</t>
  </si>
  <si>
    <t>Opracowanie operatu wodnoprawnego dla wylotów kanalizacji deszczowej do rzeki Kaczej w rejonie Małego Kacka</t>
  </si>
  <si>
    <t xml:space="preserve">Opracowanie operatu wodnoprawnego dla wylotów kolektorów deszczowych przy Bulwarze Nadmorskim oraz na wysokości Al. Marsz. Piłsudskiego </t>
  </si>
  <si>
    <t>Dokumentacja hydrogeologiczna wraz z operatem wodnoprawnym dla Potoku Kolibkowskiego</t>
  </si>
  <si>
    <t>Pozostałe koszty (prowizje bankowe)</t>
  </si>
  <si>
    <t>OGÓŁEM</t>
  </si>
  <si>
    <t xml:space="preserve">            II.  Powiatowy Fundusz Ochrony Środowiska i Gospodarki Wodnej </t>
  </si>
  <si>
    <t>„Wystawki” – zbiórka odpadów wielkogabarytowych w okresie wiosennym oraz selektywna zbiórka odpadów MIX</t>
  </si>
  <si>
    <t>KZG "Dolina Redy i Chylonki</t>
  </si>
  <si>
    <t>PFOŚ</t>
  </si>
  <si>
    <t>Usuwanie dzikich wysypisk, jesienna zbiórka liści i inne zadania wynikające z art.3, ust 1 pkt 3 ustawy o utrzymaniu czystości i porządku w gminach</t>
  </si>
  <si>
    <t>Jesienna zbiórka liści oraz inne zadania nałożone na gminę wynikające z art. 3 ust. 1 pkt 3 ustawy o porządku i czystości</t>
  </si>
  <si>
    <t>Udrożnienie kanalizacji deszczowej w Przedszkolu Samorządowym Nr 11</t>
  </si>
  <si>
    <t>PS Nr 11</t>
  </si>
  <si>
    <t>Udrożnienie i odbudowa kanalizacji deszczowej Zespole Szkół Ogólnokształcących Nr 1</t>
  </si>
  <si>
    <t>ZSO Nr 1</t>
  </si>
  <si>
    <t>Udrożnienie przyłącza kanalizacji sanitarnej w Przedszkolu Samorządowym Nr 15</t>
  </si>
  <si>
    <t>PS Nr 15</t>
  </si>
  <si>
    <t>Udrożnienie kanalizacji deszczowej w Przedszkolu Samorządowym Nr 31</t>
  </si>
  <si>
    <t>PS Nr 31</t>
  </si>
  <si>
    <t>Udrożnienie kanalizacji deszczowej w Szkole Podstawowej Nr 45</t>
  </si>
  <si>
    <t>SP Nr 45</t>
  </si>
  <si>
    <t>Modernizacja instalacji c.o. w Specjalnym Ośrodku Szkolno Wychowawczym Nr 1, ul. Płk. Dąbka - II etap - zakończenie</t>
  </si>
  <si>
    <t>SOSW Nr 1</t>
  </si>
  <si>
    <t xml:space="preserve">       III.  Powiatowy Fundusz Gospodarki  Zasobem Geodezyjnym i Kartograficznym </t>
  </si>
  <si>
    <t xml:space="preserve">Lp. </t>
  </si>
  <si>
    <t>Plan na 2004r.</t>
  </si>
  <si>
    <t>Aktualizacja mapy zasadniczej</t>
  </si>
  <si>
    <t>Modernizacja bazy danych ewidencji gruntów i budynków</t>
  </si>
  <si>
    <t>Modernizacja programu obsługi Ośrodka Dokumentacji Geodezyjno - Kartograficznej</t>
  </si>
  <si>
    <t xml:space="preserve"> </t>
  </si>
  <si>
    <t>Komputeryzacja obsługi Zespołu Uzgodnień Dokumentacji Projektowej</t>
  </si>
  <si>
    <t>Bieżąca eksploatacja sprzętu i pomieszczeń ODG-K</t>
  </si>
  <si>
    <t xml:space="preserve">Napełnienie bazy danych aktów notarialnych </t>
  </si>
  <si>
    <t>Przelewy na Centralny i Wojewódzki Fundusz GZGiK</t>
  </si>
  <si>
    <t>Pozostałe koszty, prowizje bankowe, opłaty sądowe</t>
  </si>
  <si>
    <t>RAZEM</t>
  </si>
  <si>
    <r>
      <t xml:space="preserve"> C.</t>
    </r>
    <r>
      <rPr>
        <b/>
        <sz val="12"/>
        <rFont val="Arial CE"/>
        <family val="2"/>
      </rPr>
      <t xml:space="preserve"> </t>
    </r>
    <r>
      <rPr>
        <b/>
        <sz val="14"/>
        <rFont val="Times New Roman CE"/>
        <family val="1"/>
      </rPr>
      <t xml:space="preserve">   Plan zadań gminnych i powiatowych funduszy celowych na 2004 rok</t>
    </r>
  </si>
  <si>
    <t>Plan 2004 r.</t>
  </si>
  <si>
    <t>5. Wspieranie wykorzystania lokalnych źródeł energii odnawialnej oraz pomoc dla wprowadzenia bardziej przyjaznych dla środowiska nośników energii</t>
  </si>
  <si>
    <t>6. Inne zadania służące ochronie środowiska i gospodarce wodnej</t>
  </si>
  <si>
    <t xml:space="preserve"> 4. Urządzanie i utrzymywanie terenów zieleni, zadrzewień, zakrzewień oraz parków ustanowionych przez Radę Miasta</t>
  </si>
  <si>
    <t>3. Realizowanie zadań modernizacyjnych i inwestycyjnych, służących ochronie środowiska</t>
  </si>
  <si>
    <t>2. Wspomaganie systemów kontrolno-pomiarowych stanu środowiska oraz systemów pomiarowych zużycia wody i ciepła</t>
  </si>
  <si>
    <t xml:space="preserve">1. Edukacja ekologiczna oraz propagowanie działań proekologicznych i zasady zrównoważonego rozwoju                                                                                                                                                     </t>
  </si>
  <si>
    <t>Wykonanie za I półrocze</t>
  </si>
  <si>
    <t>kwota w zł</t>
  </si>
  <si>
    <t xml:space="preserve">  Stan Funduszu na początek roku</t>
  </si>
  <si>
    <t xml:space="preserve">  Przychody</t>
  </si>
  <si>
    <t>Treść</t>
  </si>
  <si>
    <t>0690</t>
  </si>
  <si>
    <t>wpływy z różnych opłat</t>
  </si>
  <si>
    <t>0970</t>
  </si>
  <si>
    <t>wpływy z różnych dochodów</t>
  </si>
  <si>
    <t xml:space="preserve">III. </t>
  </si>
  <si>
    <t xml:space="preserve">  Wydatki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</si>
  <si>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</si>
  <si>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</si>
  <si>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</si>
  <si>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</si>
  <si>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wydatki inwestycyjne funduszy celowych</t>
  </si>
  <si>
    <t>dotacje z funduszy celowych na finansowanie lub dofinansowanie kosztów realizacji inwestycji i zakupów inwestycyjnych jednostek sektora finansów publicznych</t>
  </si>
  <si>
    <t>IV.</t>
  </si>
  <si>
    <t xml:space="preserve">  Stan Funduszu na koniec roku</t>
  </si>
  <si>
    <t>Rodzaje wydatków GFOŚ i GW</t>
  </si>
  <si>
    <t xml:space="preserve">Edukacja ekologiczna </t>
  </si>
  <si>
    <t>Wspomaganie systemów kontrolno-pomiarowych stanu środowiska oraz systemów pomiarowych zużycia wody i ciepła</t>
  </si>
  <si>
    <t>Realizowanie zadań modernizacyjnych, inwestycyjnych i remontowych służących ochronie środowiska</t>
  </si>
  <si>
    <t>Urządzanie i utrzymywanie terenów zieleni, zadrzewień, zakrzewień oraz parków ustanowionych przez Radę Miasta</t>
  </si>
  <si>
    <t>Wspieranie wykorzystania lokalnych źródeł energii odnawialnej oraz pomoc dla wprowadzenia bardziej przyjaznych dla środowiska nośników energii</t>
  </si>
  <si>
    <t>Inne zadania służące ochronie środowiska i gospodarce wodnej</t>
  </si>
  <si>
    <t>Pozostałe koszty</t>
  </si>
  <si>
    <t>I.</t>
  </si>
  <si>
    <t>II.</t>
  </si>
  <si>
    <t xml:space="preserve">  wpływy z różnych dochodów</t>
  </si>
  <si>
    <t>III.</t>
  </si>
  <si>
    <t>Stan Funduszu na koniec roku</t>
  </si>
  <si>
    <t>Rodzaje wydatków PFOŚ i GW</t>
  </si>
  <si>
    <t>Realizowanie zadań remontowych i modernizacyjnych służących ochronie środowiska</t>
  </si>
  <si>
    <t>Realizacja przedsięwzięć związanych z gospodarką odpadami</t>
  </si>
  <si>
    <r>
      <t xml:space="preserve">Dział </t>
    </r>
    <r>
      <rPr>
        <b/>
        <sz val="12"/>
        <rFont val="Times New Roman"/>
        <family val="1"/>
      </rPr>
      <t>900</t>
    </r>
    <r>
      <rPr>
        <sz val="12"/>
        <rFont val="Times New Roman"/>
        <family val="1"/>
      </rPr>
      <t xml:space="preserve"> - Gospodarka komunalna i ochrona środowiska</t>
    </r>
  </si>
  <si>
    <r>
      <t xml:space="preserve">rozdz. </t>
    </r>
    <r>
      <rPr>
        <b/>
        <sz val="12"/>
        <rFont val="Times New Roman"/>
        <family val="1"/>
      </rPr>
      <t>90011</t>
    </r>
    <r>
      <rPr>
        <sz val="12"/>
        <rFont val="Times New Roman"/>
        <family val="1"/>
      </rPr>
      <t xml:space="preserve"> – fundusz ochrony środowiska i gospodarki wodnej</t>
    </r>
  </si>
  <si>
    <t>Plan</t>
  </si>
  <si>
    <t>% wyk.</t>
  </si>
  <si>
    <t>Sprawozdanie z wykonania planu przychodów i wydatków Gminnego Funduszu Ochrony Środowiska i Gospodarki Wodnej w I półroczu 2004 roku, w układzie klasyfikacji budżetowej</t>
  </si>
  <si>
    <t>Sprawozdanie z wykonania planu przychodów i wydatków Powiatowego Funduszu Ochrony Środowiska i Gospodarki Wodnej w I półroczu 2004 roku, w układzie klasyfikacji budżetowej</t>
  </si>
  <si>
    <t>Sprawozdanie z wykonania zadań Gminnego Funduszu Ochrony Środowiska i Gospodarki Wodnej w I półroczu 2004 roku, w układzie rzeczowym</t>
  </si>
  <si>
    <t>Sprawozdanie z wykonania zadań Powiatowego Funduszu Ochrony Środowiska i Gospodarki Wodnej w I półroczu 2004 roku, w układzie rzeczowym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</si>
</sst>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32">
    <font>
      <sz val="10"/>
      <name val="Arial CE"/>
      <family val="0"/>
    </font>
    <font>
      <b/>
      <sz val="12"/>
      <name val="Arial CE"/>
      <family val="2"/>
    </font>
    <font>
      <b/>
      <sz val="14"/>
      <name val="Times New Roman CE"/>
      <family val="1"/>
    </font>
    <font>
      <b/>
      <sz val="14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indent="4"/>
    </xf>
    <xf numFmtId="3" fontId="12" fillId="0" borderId="0" xfId="0" applyNumberFormat="1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 quotePrefix="1">
      <alignment horizontal="center" wrapText="1"/>
    </xf>
    <xf numFmtId="0" fontId="20" fillId="0" borderId="0" xfId="0" applyFont="1" applyAlignment="1">
      <alignment/>
    </xf>
    <xf numFmtId="3" fontId="13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3" fontId="12" fillId="0" borderId="0" xfId="0" applyNumberFormat="1" applyFont="1" applyAlignment="1">
      <alignment horizontal="right" wrapText="1"/>
    </xf>
    <xf numFmtId="0" fontId="2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2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2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3" fontId="0" fillId="0" borderId="0" xfId="0" applyNumberFormat="1" applyAlignment="1">
      <alignment wrapText="1"/>
    </xf>
    <xf numFmtId="3" fontId="19" fillId="0" borderId="0" xfId="0" applyNumberFormat="1" applyFont="1" applyAlignment="1">
      <alignment wrapText="1"/>
    </xf>
    <xf numFmtId="3" fontId="0" fillId="0" borderId="0" xfId="0" applyNumberForma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20" fillId="0" borderId="0" xfId="0" applyFont="1" applyAlignment="1" quotePrefix="1">
      <alignment horizontal="center" wrapText="1"/>
    </xf>
    <xf numFmtId="3" fontId="20" fillId="0" borderId="0" xfId="0" applyNumberFormat="1" applyFont="1" applyAlignment="1">
      <alignment horizontal="right" wrapText="1"/>
    </xf>
    <xf numFmtId="3" fontId="29" fillId="0" borderId="0" xfId="0" applyNumberFormat="1" applyFont="1" applyAlignment="1">
      <alignment wrapText="1"/>
    </xf>
    <xf numFmtId="164" fontId="29" fillId="0" borderId="0" xfId="0" applyNumberFormat="1" applyFont="1" applyAlignment="1">
      <alignment/>
    </xf>
    <xf numFmtId="3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3" fontId="20" fillId="0" borderId="0" xfId="0" applyNumberFormat="1" applyFont="1" applyAlignment="1">
      <alignment horizontal="right" vertical="top" wrapText="1"/>
    </xf>
    <xf numFmtId="3" fontId="29" fillId="0" borderId="0" xfId="0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0" fontId="10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3" fontId="31" fillId="0" borderId="9" xfId="0" applyNumberFormat="1" applyFont="1" applyBorder="1" applyAlignment="1">
      <alignment vertical="center"/>
    </xf>
    <xf numFmtId="3" fontId="31" fillId="0" borderId="9" xfId="0" applyNumberFormat="1" applyFont="1" applyBorder="1" applyAlignment="1">
      <alignment horizontal="right" vertical="center" wrapText="1"/>
    </xf>
    <xf numFmtId="3" fontId="31" fillId="0" borderId="0" xfId="0" applyNumberFormat="1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3" fontId="3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vertical="center"/>
    </xf>
    <xf numFmtId="3" fontId="30" fillId="0" borderId="1" xfId="0" applyNumberFormat="1" applyFont="1" applyBorder="1" applyAlignment="1">
      <alignment horizontal="right" vertical="center" wrapText="1"/>
    </xf>
    <xf numFmtId="0" fontId="30" fillId="0" borderId="7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3" fontId="31" fillId="0" borderId="1" xfId="0" applyNumberFormat="1" applyFont="1" applyBorder="1" applyAlignment="1">
      <alignment horizontal="righ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1" fillId="0" borderId="1" xfId="0" applyFont="1" applyBorder="1" applyAlignment="1">
      <alignment horizontal="righ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D7" sqref="D7"/>
    </sheetView>
  </sheetViews>
  <sheetFormatPr defaultColWidth="9.00390625" defaultRowHeight="12.75"/>
  <cols>
    <col min="1" max="1" width="7.75390625" style="43" customWidth="1"/>
    <col min="2" max="2" width="4.375" style="43" customWidth="1"/>
    <col min="3" max="3" width="53.875" style="44" customWidth="1"/>
    <col min="4" max="4" width="11.25390625" style="12" customWidth="1"/>
    <col min="5" max="5" width="13.875" style="45" customWidth="1"/>
    <col min="6" max="6" width="9.125" style="12" customWidth="1"/>
    <col min="7" max="7" width="9.25390625" style="12" customWidth="1"/>
    <col min="8" max="16384" width="9.125" style="12" customWidth="1"/>
  </cols>
  <sheetData>
    <row r="1" spans="1:7" s="1" customFormat="1" ht="40.5" customHeight="1">
      <c r="A1" s="120" t="s">
        <v>92</v>
      </c>
      <c r="B1" s="121"/>
      <c r="C1" s="121"/>
      <c r="D1" s="121"/>
      <c r="E1" s="121"/>
      <c r="G1" s="2"/>
    </row>
    <row r="2" spans="1:9" s="1" customFormat="1" ht="30" customHeight="1">
      <c r="A2" s="3"/>
      <c r="B2" s="129" t="s">
        <v>0</v>
      </c>
      <c r="C2" s="129"/>
      <c r="D2" s="129"/>
      <c r="E2" s="129"/>
      <c r="G2" s="2"/>
      <c r="H2" s="4"/>
      <c r="I2" s="5"/>
    </row>
    <row r="3" spans="1:7" s="11" customFormat="1" ht="25.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/>
      <c r="G3" s="10" t="s">
        <v>6</v>
      </c>
    </row>
    <row r="4" spans="1:7" ht="30" customHeight="1">
      <c r="A4" s="122" t="s">
        <v>7</v>
      </c>
      <c r="B4" s="123"/>
      <c r="C4" s="123"/>
      <c r="D4" s="123"/>
      <c r="E4" s="124"/>
      <c r="F4" s="12" t="s">
        <v>8</v>
      </c>
      <c r="G4" s="12" t="s">
        <v>9</v>
      </c>
    </row>
    <row r="5" spans="1:7" ht="21" customHeight="1">
      <c r="A5" s="13">
        <v>4300</v>
      </c>
      <c r="B5" s="125">
        <v>1</v>
      </c>
      <c r="C5" s="127" t="s">
        <v>10</v>
      </c>
      <c r="D5" s="14">
        <f>10000-2000</f>
        <v>8000</v>
      </c>
      <c r="E5" s="15" t="s">
        <v>11</v>
      </c>
      <c r="F5" s="12">
        <v>2440</v>
      </c>
      <c r="G5" s="16">
        <f>SUM(D11,D41)</f>
        <v>97300</v>
      </c>
    </row>
    <row r="6" spans="1:7" ht="20.25" customHeight="1">
      <c r="A6" s="13">
        <v>2450</v>
      </c>
      <c r="B6" s="126"/>
      <c r="C6" s="128"/>
      <c r="D6" s="14">
        <v>7000</v>
      </c>
      <c r="E6" s="15" t="s">
        <v>11</v>
      </c>
      <c r="F6" s="12">
        <v>2450</v>
      </c>
      <c r="G6" s="16">
        <f>SUM(D6,D10,D17,D37,D14)</f>
        <v>282000</v>
      </c>
    </row>
    <row r="7" spans="1:7" ht="26.25" customHeight="1">
      <c r="A7" s="13">
        <v>4300</v>
      </c>
      <c r="B7" s="13">
        <v>2</v>
      </c>
      <c r="C7" s="17" t="s">
        <v>12</v>
      </c>
      <c r="D7" s="14">
        <v>10000</v>
      </c>
      <c r="E7" s="15" t="s">
        <v>11</v>
      </c>
      <c r="F7" s="12">
        <v>4210</v>
      </c>
      <c r="G7" s="16">
        <f>SUM(D8,D13,D12)</f>
        <v>35000</v>
      </c>
    </row>
    <row r="8" spans="1:7" ht="12.75">
      <c r="A8" s="13">
        <v>4210</v>
      </c>
      <c r="B8" s="125">
        <v>3</v>
      </c>
      <c r="C8" s="127" t="s">
        <v>13</v>
      </c>
      <c r="D8" s="14">
        <v>20000</v>
      </c>
      <c r="E8" s="15" t="s">
        <v>11</v>
      </c>
      <c r="F8" s="12">
        <v>4270</v>
      </c>
      <c r="G8" s="16"/>
    </row>
    <row r="9" spans="1:7" ht="12.75">
      <c r="A9" s="13">
        <v>4300</v>
      </c>
      <c r="B9" s="126"/>
      <c r="C9" s="128"/>
      <c r="D9" s="14">
        <v>5000</v>
      </c>
      <c r="E9" s="15" t="s">
        <v>11</v>
      </c>
      <c r="F9" s="12">
        <v>4300</v>
      </c>
      <c r="G9" s="16">
        <f>SUM(D5,D7,D9,D20,D18,D19,D34,D44,D45,D46,D48)</f>
        <v>253200</v>
      </c>
    </row>
    <row r="10" spans="1:7" ht="27" customHeight="1">
      <c r="A10" s="13">
        <v>2450</v>
      </c>
      <c r="B10" s="13">
        <v>4</v>
      </c>
      <c r="C10" s="17" t="s">
        <v>14</v>
      </c>
      <c r="D10" s="14">
        <f>15000-2000</f>
        <v>13000</v>
      </c>
      <c r="E10" s="15" t="s">
        <v>11</v>
      </c>
      <c r="F10" s="12">
        <v>6110</v>
      </c>
      <c r="G10" s="16">
        <f>SUM(D23)</f>
        <v>500000</v>
      </c>
    </row>
    <row r="11" spans="1:7" ht="25.5">
      <c r="A11" s="13">
        <v>2440</v>
      </c>
      <c r="B11" s="13">
        <v>5</v>
      </c>
      <c r="C11" s="17" t="s">
        <v>15</v>
      </c>
      <c r="D11" s="14">
        <v>17300</v>
      </c>
      <c r="E11" s="15" t="s">
        <v>16</v>
      </c>
      <c r="F11" s="12">
        <v>6260</v>
      </c>
      <c r="G11" s="16">
        <f>SUM(D24:D31,D38:D40)</f>
        <v>297000</v>
      </c>
    </row>
    <row r="12" spans="1:7" ht="25.5">
      <c r="A12" s="13">
        <v>4210</v>
      </c>
      <c r="B12" s="13">
        <v>6</v>
      </c>
      <c r="C12" s="17" t="s">
        <v>17</v>
      </c>
      <c r="D12" s="14">
        <v>5000</v>
      </c>
      <c r="E12" s="15" t="s">
        <v>11</v>
      </c>
      <c r="G12" s="16"/>
    </row>
    <row r="13" spans="1:7" ht="25.5">
      <c r="A13" s="13">
        <v>4210</v>
      </c>
      <c r="B13" s="13">
        <v>7</v>
      </c>
      <c r="C13" s="17" t="s">
        <v>18</v>
      </c>
      <c r="D13" s="14">
        <v>10000</v>
      </c>
      <c r="E13" s="15" t="s">
        <v>19</v>
      </c>
      <c r="G13" s="16"/>
    </row>
    <row r="14" spans="1:7" ht="12.75">
      <c r="A14" s="13">
        <v>2450</v>
      </c>
      <c r="B14" s="13">
        <v>8</v>
      </c>
      <c r="C14" s="17" t="s">
        <v>20</v>
      </c>
      <c r="D14" s="14">
        <v>2000</v>
      </c>
      <c r="E14" s="15" t="s">
        <v>11</v>
      </c>
      <c r="G14" s="16"/>
    </row>
    <row r="15" spans="1:7" ht="12.75">
      <c r="A15" s="13"/>
      <c r="B15" s="13"/>
      <c r="C15" s="18" t="s">
        <v>21</v>
      </c>
      <c r="D15" s="19">
        <f>SUM(D5:D14)</f>
        <v>97300</v>
      </c>
      <c r="E15" s="15"/>
      <c r="G15" s="16">
        <f>SUM(G5:G12)</f>
        <v>1464500</v>
      </c>
    </row>
    <row r="16" spans="1:5" ht="32.25" customHeight="1">
      <c r="A16" s="122" t="s">
        <v>22</v>
      </c>
      <c r="B16" s="123"/>
      <c r="C16" s="123"/>
      <c r="D16" s="123"/>
      <c r="E16" s="124"/>
    </row>
    <row r="17" spans="1:5" ht="15" customHeight="1">
      <c r="A17" s="13">
        <v>2450</v>
      </c>
      <c r="B17" s="13">
        <v>1</v>
      </c>
      <c r="C17" s="17" t="s">
        <v>23</v>
      </c>
      <c r="D17" s="14">
        <v>160000</v>
      </c>
      <c r="E17" s="15" t="s">
        <v>24</v>
      </c>
    </row>
    <row r="18" spans="1:7" ht="12.75">
      <c r="A18" s="13">
        <v>4300</v>
      </c>
      <c r="B18" s="13">
        <v>2</v>
      </c>
      <c r="C18" s="17" t="s">
        <v>25</v>
      </c>
      <c r="D18" s="14">
        <v>67000</v>
      </c>
      <c r="E18" s="15" t="s">
        <v>11</v>
      </c>
      <c r="G18" s="16"/>
    </row>
    <row r="19" spans="1:5" ht="13.5" customHeight="1">
      <c r="A19" s="13">
        <v>4300</v>
      </c>
      <c r="B19" s="13">
        <v>3</v>
      </c>
      <c r="C19" s="17" t="s">
        <v>26</v>
      </c>
      <c r="D19" s="14">
        <v>15000</v>
      </c>
      <c r="E19" s="15" t="s">
        <v>11</v>
      </c>
    </row>
    <row r="20" spans="1:5" ht="14.25" customHeight="1">
      <c r="A20" s="13">
        <v>4300</v>
      </c>
      <c r="B20" s="13">
        <v>4</v>
      </c>
      <c r="C20" s="17" t="s">
        <v>27</v>
      </c>
      <c r="D20" s="14">
        <v>8000</v>
      </c>
      <c r="E20" s="15" t="s">
        <v>11</v>
      </c>
    </row>
    <row r="21" spans="1:5" ht="12.75">
      <c r="A21" s="13"/>
      <c r="B21" s="13"/>
      <c r="C21" s="18" t="s">
        <v>21</v>
      </c>
      <c r="D21" s="19">
        <f>SUM(D17:D20)</f>
        <v>250000</v>
      </c>
      <c r="E21" s="15"/>
    </row>
    <row r="22" spans="1:5" ht="18.75" customHeight="1">
      <c r="A22" s="134" t="s">
        <v>28</v>
      </c>
      <c r="B22" s="135"/>
      <c r="C22" s="135"/>
      <c r="D22" s="135"/>
      <c r="E22" s="119"/>
    </row>
    <row r="23" spans="1:5" ht="25.5">
      <c r="A23" s="13">
        <v>6110</v>
      </c>
      <c r="B23" s="13">
        <v>1</v>
      </c>
      <c r="C23" s="17" t="s">
        <v>29</v>
      </c>
      <c r="D23" s="14">
        <v>500000</v>
      </c>
      <c r="E23" s="15" t="s">
        <v>30</v>
      </c>
    </row>
    <row r="24" spans="1:5" ht="25.5">
      <c r="A24" s="13">
        <v>6260</v>
      </c>
      <c r="B24" s="13">
        <v>2</v>
      </c>
      <c r="C24" s="17" t="s">
        <v>31</v>
      </c>
      <c r="D24" s="14">
        <v>25000</v>
      </c>
      <c r="E24" s="15" t="s">
        <v>32</v>
      </c>
    </row>
    <row r="25" spans="1:5" ht="25.5">
      <c r="A25" s="13">
        <v>6260</v>
      </c>
      <c r="B25" s="13">
        <v>3</v>
      </c>
      <c r="C25" s="17" t="s">
        <v>33</v>
      </c>
      <c r="D25" s="14">
        <v>12000</v>
      </c>
      <c r="E25" s="15" t="s">
        <v>32</v>
      </c>
    </row>
    <row r="26" spans="1:5" ht="25.5">
      <c r="A26" s="13">
        <v>6260</v>
      </c>
      <c r="B26" s="13">
        <v>4</v>
      </c>
      <c r="C26" s="17" t="s">
        <v>34</v>
      </c>
      <c r="D26" s="14">
        <v>30000</v>
      </c>
      <c r="E26" s="15" t="s">
        <v>32</v>
      </c>
    </row>
    <row r="27" spans="1:5" ht="25.5" hidden="1">
      <c r="A27" s="13">
        <v>6260</v>
      </c>
      <c r="B27" s="13">
        <v>5</v>
      </c>
      <c r="C27" s="17" t="s">
        <v>35</v>
      </c>
      <c r="D27" s="14"/>
      <c r="E27" s="15" t="s">
        <v>36</v>
      </c>
    </row>
    <row r="28" spans="1:5" ht="25.5" hidden="1">
      <c r="A28" s="13">
        <v>6260</v>
      </c>
      <c r="B28" s="13">
        <v>6</v>
      </c>
      <c r="C28" s="17" t="s">
        <v>37</v>
      </c>
      <c r="D28" s="14"/>
      <c r="E28" s="15" t="s">
        <v>36</v>
      </c>
    </row>
    <row r="29" spans="1:5" ht="25.5" hidden="1">
      <c r="A29" s="13">
        <v>6260</v>
      </c>
      <c r="B29" s="13">
        <v>7</v>
      </c>
      <c r="C29" s="17" t="s">
        <v>38</v>
      </c>
      <c r="D29" s="14"/>
      <c r="E29" s="15" t="s">
        <v>39</v>
      </c>
    </row>
    <row r="30" spans="1:5" ht="25.5" hidden="1">
      <c r="A30" s="13">
        <v>6260</v>
      </c>
      <c r="B30" s="13">
        <v>8</v>
      </c>
      <c r="C30" s="17" t="s">
        <v>40</v>
      </c>
      <c r="D30" s="14"/>
      <c r="E30" s="15" t="s">
        <v>41</v>
      </c>
    </row>
    <row r="31" spans="1:5" ht="25.5" hidden="1">
      <c r="A31" s="13">
        <v>6260</v>
      </c>
      <c r="B31" s="13">
        <v>9</v>
      </c>
      <c r="C31" s="17" t="s">
        <v>42</v>
      </c>
      <c r="D31" s="14"/>
      <c r="E31" s="15" t="s">
        <v>41</v>
      </c>
    </row>
    <row r="32" spans="1:5" ht="18.75" customHeight="1">
      <c r="A32" s="13"/>
      <c r="B32" s="13"/>
      <c r="C32" s="18" t="s">
        <v>21</v>
      </c>
      <c r="D32" s="19">
        <f>SUM(D23:D31)</f>
        <v>567000</v>
      </c>
      <c r="E32" s="15"/>
    </row>
    <row r="33" spans="1:5" ht="35.25" customHeight="1">
      <c r="A33" s="122" t="s">
        <v>43</v>
      </c>
      <c r="B33" s="123"/>
      <c r="C33" s="123"/>
      <c r="D33" s="123"/>
      <c r="E33" s="124"/>
    </row>
    <row r="34" spans="1:5" ht="38.25">
      <c r="A34" s="13">
        <v>4300</v>
      </c>
      <c r="B34" s="13">
        <v>1</v>
      </c>
      <c r="C34" s="17" t="s">
        <v>44</v>
      </c>
      <c r="D34" s="14">
        <v>110000</v>
      </c>
      <c r="E34" s="15" t="s">
        <v>45</v>
      </c>
    </row>
    <row r="35" spans="1:5" ht="12.75">
      <c r="A35" s="13"/>
      <c r="B35" s="13"/>
      <c r="C35" s="18" t="s">
        <v>21</v>
      </c>
      <c r="D35" s="19">
        <f>SUM(D34:D34)</f>
        <v>110000</v>
      </c>
      <c r="E35" s="15"/>
    </row>
    <row r="36" spans="1:5" ht="30" customHeight="1">
      <c r="A36" s="122" t="s">
        <v>46</v>
      </c>
      <c r="B36" s="123"/>
      <c r="C36" s="123"/>
      <c r="D36" s="123"/>
      <c r="E36" s="124"/>
    </row>
    <row r="37" spans="1:5" ht="25.5">
      <c r="A37" s="13">
        <v>2450</v>
      </c>
      <c r="B37" s="13">
        <v>1</v>
      </c>
      <c r="C37" s="17" t="s">
        <v>47</v>
      </c>
      <c r="D37" s="14">
        <v>100000</v>
      </c>
      <c r="E37" s="15" t="s">
        <v>11</v>
      </c>
    </row>
    <row r="38" spans="1:5" ht="25.5">
      <c r="A38" s="13">
        <v>6260</v>
      </c>
      <c r="B38" s="13">
        <v>2</v>
      </c>
      <c r="C38" s="17" t="s">
        <v>48</v>
      </c>
      <c r="D38" s="14">
        <v>160000</v>
      </c>
      <c r="E38" s="15" t="s">
        <v>49</v>
      </c>
    </row>
    <row r="39" spans="1:7" s="11" customFormat="1" ht="25.5">
      <c r="A39" s="6" t="s">
        <v>1</v>
      </c>
      <c r="B39" s="6" t="s">
        <v>2</v>
      </c>
      <c r="C39" s="6" t="s">
        <v>3</v>
      </c>
      <c r="D39" s="7" t="s">
        <v>50</v>
      </c>
      <c r="E39" s="8" t="s">
        <v>5</v>
      </c>
      <c r="F39" s="9"/>
      <c r="G39" s="10"/>
    </row>
    <row r="40" spans="1:5" ht="25.5">
      <c r="A40" s="13">
        <v>6260</v>
      </c>
      <c r="B40" s="13">
        <v>3</v>
      </c>
      <c r="C40" s="17" t="s">
        <v>51</v>
      </c>
      <c r="D40" s="14">
        <v>70000</v>
      </c>
      <c r="E40" s="15" t="s">
        <v>52</v>
      </c>
    </row>
    <row r="41" spans="1:5" ht="25.5">
      <c r="A41" s="13">
        <v>2440</v>
      </c>
      <c r="B41" s="13">
        <v>4</v>
      </c>
      <c r="C41" s="17" t="s">
        <v>53</v>
      </c>
      <c r="D41" s="14">
        <v>80000</v>
      </c>
      <c r="E41" s="15" t="s">
        <v>54</v>
      </c>
    </row>
    <row r="42" spans="1:5" ht="15" customHeight="1">
      <c r="A42" s="13"/>
      <c r="B42" s="13"/>
      <c r="C42" s="18" t="s">
        <v>21</v>
      </c>
      <c r="D42" s="19">
        <f>SUM(D37:D41)</f>
        <v>410000</v>
      </c>
      <c r="E42" s="15"/>
    </row>
    <row r="43" spans="1:5" ht="18" customHeight="1">
      <c r="A43" s="134" t="s">
        <v>55</v>
      </c>
      <c r="B43" s="135"/>
      <c r="C43" s="135"/>
      <c r="D43" s="135"/>
      <c r="E43" s="119"/>
    </row>
    <row r="44" spans="1:5" ht="27" customHeight="1">
      <c r="A44" s="13">
        <v>4300</v>
      </c>
      <c r="B44" s="13">
        <v>1</v>
      </c>
      <c r="C44" s="17" t="s">
        <v>56</v>
      </c>
      <c r="D44" s="14">
        <v>8000</v>
      </c>
      <c r="E44" s="15" t="s">
        <v>45</v>
      </c>
    </row>
    <row r="45" spans="1:5" ht="38.25">
      <c r="A45" s="13">
        <v>4300</v>
      </c>
      <c r="B45" s="13">
        <v>2</v>
      </c>
      <c r="C45" s="17" t="s">
        <v>57</v>
      </c>
      <c r="D45" s="14">
        <v>10000</v>
      </c>
      <c r="E45" s="15" t="s">
        <v>45</v>
      </c>
    </row>
    <row r="46" spans="1:5" ht="25.5">
      <c r="A46" s="13">
        <v>4300</v>
      </c>
      <c r="B46" s="13">
        <v>3</v>
      </c>
      <c r="C46" s="17" t="s">
        <v>58</v>
      </c>
      <c r="D46" s="14">
        <v>12000</v>
      </c>
      <c r="E46" s="15" t="s">
        <v>45</v>
      </c>
    </row>
    <row r="47" spans="1:5" ht="15" customHeight="1">
      <c r="A47" s="13"/>
      <c r="B47" s="13"/>
      <c r="C47" s="18" t="s">
        <v>21</v>
      </c>
      <c r="D47" s="19">
        <f>SUM(D44:D46)</f>
        <v>30000</v>
      </c>
      <c r="E47" s="15"/>
    </row>
    <row r="48" spans="1:5" ht="12.75" customHeight="1">
      <c r="A48" s="13">
        <v>4300</v>
      </c>
      <c r="B48" s="13"/>
      <c r="C48" s="20" t="s">
        <v>59</v>
      </c>
      <c r="D48" s="21">
        <v>200</v>
      </c>
      <c r="E48" s="15"/>
    </row>
    <row r="49" spans="1:5" ht="21" customHeight="1">
      <c r="A49" s="13"/>
      <c r="B49" s="13"/>
      <c r="C49" s="18" t="s">
        <v>60</v>
      </c>
      <c r="D49" s="22">
        <f>D15+D21+D32+D35+D42+D47+D48</f>
        <v>1464500</v>
      </c>
      <c r="E49" s="15"/>
    </row>
    <row r="50" spans="1:5" ht="24.75" customHeight="1">
      <c r="A50" s="133" t="s">
        <v>61</v>
      </c>
      <c r="B50" s="133"/>
      <c r="C50" s="133"/>
      <c r="D50" s="133"/>
      <c r="E50" s="133"/>
    </row>
    <row r="51" spans="1:7" s="11" customFormat="1" ht="25.5">
      <c r="A51" s="6" t="s">
        <v>1</v>
      </c>
      <c r="B51" s="6" t="s">
        <v>2</v>
      </c>
      <c r="C51" s="6" t="s">
        <v>3</v>
      </c>
      <c r="D51" s="7" t="s">
        <v>50</v>
      </c>
      <c r="E51" s="8" t="s">
        <v>5</v>
      </c>
      <c r="F51" s="9"/>
      <c r="G51" s="10"/>
    </row>
    <row r="52" spans="1:7" ht="25.5" customHeight="1">
      <c r="A52" s="13">
        <v>2440</v>
      </c>
      <c r="B52" s="13">
        <v>1</v>
      </c>
      <c r="C52" s="17" t="s">
        <v>62</v>
      </c>
      <c r="D52" s="14">
        <v>300000</v>
      </c>
      <c r="E52" s="15" t="s">
        <v>63</v>
      </c>
      <c r="G52" s="12" t="s">
        <v>64</v>
      </c>
    </row>
    <row r="53" spans="1:7" ht="39.75" customHeight="1">
      <c r="A53" s="13">
        <v>4300</v>
      </c>
      <c r="B53" s="13">
        <v>2</v>
      </c>
      <c r="C53" s="17" t="s">
        <v>65</v>
      </c>
      <c r="D53" s="14">
        <v>70000</v>
      </c>
      <c r="E53" s="15" t="s">
        <v>45</v>
      </c>
      <c r="F53" s="12">
        <v>2440</v>
      </c>
      <c r="G53" s="16">
        <f>SUM(D52,D55,D56,D57,D58,D59)</f>
        <v>404000</v>
      </c>
    </row>
    <row r="54" spans="1:5" ht="28.5" customHeight="1" hidden="1">
      <c r="A54" s="13">
        <v>4300</v>
      </c>
      <c r="B54" s="13">
        <v>3</v>
      </c>
      <c r="C54" s="17" t="s">
        <v>66</v>
      </c>
      <c r="D54" s="14"/>
      <c r="E54" s="15" t="s">
        <v>45</v>
      </c>
    </row>
    <row r="55" spans="1:5" ht="25.5">
      <c r="A55" s="13">
        <v>2440</v>
      </c>
      <c r="B55" s="13">
        <v>3</v>
      </c>
      <c r="C55" s="17" t="s">
        <v>67</v>
      </c>
      <c r="D55" s="14">
        <v>25000</v>
      </c>
      <c r="E55" s="15" t="s">
        <v>68</v>
      </c>
    </row>
    <row r="56" spans="1:6" ht="25.5">
      <c r="A56" s="13">
        <v>2440</v>
      </c>
      <c r="B56" s="13">
        <v>4</v>
      </c>
      <c r="C56" s="17" t="s">
        <v>69</v>
      </c>
      <c r="D56" s="14">
        <v>40000</v>
      </c>
      <c r="E56" s="15" t="s">
        <v>70</v>
      </c>
      <c r="F56" s="12">
        <v>4210</v>
      </c>
    </row>
    <row r="57" spans="1:7" ht="24.75" customHeight="1">
      <c r="A57" s="13">
        <v>2440</v>
      </c>
      <c r="B57" s="13">
        <v>5</v>
      </c>
      <c r="C57" s="17" t="s">
        <v>71</v>
      </c>
      <c r="D57" s="14">
        <v>15000</v>
      </c>
      <c r="E57" s="15" t="s">
        <v>72</v>
      </c>
      <c r="F57" s="12">
        <v>4300</v>
      </c>
      <c r="G57" s="16">
        <f>D53+D54+D61</f>
        <v>70100</v>
      </c>
    </row>
    <row r="58" spans="1:7" ht="24.75" customHeight="1">
      <c r="A58" s="13">
        <v>2440</v>
      </c>
      <c r="B58" s="13">
        <v>6</v>
      </c>
      <c r="C58" s="17" t="s">
        <v>73</v>
      </c>
      <c r="D58" s="14">
        <v>12000</v>
      </c>
      <c r="E58" s="15" t="s">
        <v>74</v>
      </c>
      <c r="F58" s="12">
        <v>6260</v>
      </c>
      <c r="G58" s="16">
        <f>SUM(D60)</f>
        <v>44000</v>
      </c>
    </row>
    <row r="59" spans="1:7" ht="12.75" customHeight="1">
      <c r="A59" s="13">
        <v>2440</v>
      </c>
      <c r="B59" s="13">
        <v>7</v>
      </c>
      <c r="C59" s="17" t="s">
        <v>75</v>
      </c>
      <c r="D59" s="14">
        <v>12000</v>
      </c>
      <c r="E59" s="15" t="s">
        <v>76</v>
      </c>
      <c r="G59" s="16">
        <f>SUM(G53:G58)</f>
        <v>518100</v>
      </c>
    </row>
    <row r="60" spans="1:5" ht="25.5">
      <c r="A60" s="13">
        <v>6260</v>
      </c>
      <c r="B60" s="13">
        <v>8</v>
      </c>
      <c r="C60" s="17" t="s">
        <v>77</v>
      </c>
      <c r="D60" s="14">
        <v>44000</v>
      </c>
      <c r="E60" s="15" t="s">
        <v>78</v>
      </c>
    </row>
    <row r="61" spans="1:7" ht="13.5" customHeight="1">
      <c r="A61" s="13">
        <v>4300</v>
      </c>
      <c r="B61" s="13">
        <v>9</v>
      </c>
      <c r="C61" s="20" t="s">
        <v>59</v>
      </c>
      <c r="D61" s="21">
        <v>100</v>
      </c>
      <c r="E61" s="15"/>
      <c r="G61" s="16">
        <f>SUM(D55:D60)</f>
        <v>148000</v>
      </c>
    </row>
    <row r="62" spans="1:5" ht="21" customHeight="1">
      <c r="A62" s="13"/>
      <c r="B62" s="13"/>
      <c r="C62" s="18" t="s">
        <v>60</v>
      </c>
      <c r="D62" s="19">
        <f>SUM(D52:D61)</f>
        <v>518100</v>
      </c>
      <c r="E62" s="15"/>
    </row>
    <row r="63" spans="1:5" ht="21" customHeight="1">
      <c r="A63" s="132" t="s">
        <v>79</v>
      </c>
      <c r="B63" s="132"/>
      <c r="C63" s="132"/>
      <c r="D63" s="132"/>
      <c r="E63" s="132"/>
    </row>
    <row r="64" spans="2:5" ht="3.75" customHeight="1">
      <c r="B64" s="24"/>
      <c r="C64" s="23"/>
      <c r="D64" s="23"/>
      <c r="E64" s="23"/>
    </row>
    <row r="65" spans="2:5" s="25" customFormat="1" ht="25.5">
      <c r="B65" s="26" t="s">
        <v>80</v>
      </c>
      <c r="C65" s="6" t="s">
        <v>3</v>
      </c>
      <c r="D65" s="27" t="s">
        <v>81</v>
      </c>
      <c r="E65" s="28"/>
    </row>
    <row r="66" spans="2:4" s="29" customFormat="1" ht="14.25" customHeight="1">
      <c r="B66" s="30">
        <v>1</v>
      </c>
      <c r="C66" s="31" t="s">
        <v>82</v>
      </c>
      <c r="D66" s="32">
        <v>80000</v>
      </c>
    </row>
    <row r="67" spans="2:4" s="29" customFormat="1" ht="14.25" customHeight="1">
      <c r="B67" s="33">
        <v>2</v>
      </c>
      <c r="C67" s="34" t="s">
        <v>83</v>
      </c>
      <c r="D67" s="35">
        <v>279000</v>
      </c>
    </row>
    <row r="68" spans="2:7" s="29" customFormat="1" ht="24.75" customHeight="1">
      <c r="B68" s="36">
        <v>3</v>
      </c>
      <c r="C68" s="37" t="s">
        <v>84</v>
      </c>
      <c r="D68" s="38">
        <v>50000</v>
      </c>
      <c r="G68" s="29" t="s">
        <v>85</v>
      </c>
    </row>
    <row r="69" spans="2:4" s="29" customFormat="1" ht="27" customHeight="1">
      <c r="B69" s="36">
        <v>4</v>
      </c>
      <c r="C69" s="37" t="s">
        <v>86</v>
      </c>
      <c r="D69" s="38">
        <v>50000</v>
      </c>
    </row>
    <row r="70" spans="2:4" s="29" customFormat="1" ht="15" customHeight="1">
      <c r="B70" s="33">
        <v>5</v>
      </c>
      <c r="C70" s="34" t="s">
        <v>87</v>
      </c>
      <c r="D70" s="35">
        <v>78000</v>
      </c>
    </row>
    <row r="71" spans="2:4" s="29" customFormat="1" ht="15" customHeight="1">
      <c r="B71" s="36">
        <v>6</v>
      </c>
      <c r="C71" s="37" t="s">
        <v>88</v>
      </c>
      <c r="D71" s="38">
        <v>20000</v>
      </c>
    </row>
    <row r="72" spans="2:4" s="29" customFormat="1" ht="15" customHeight="1">
      <c r="B72" s="36">
        <v>7</v>
      </c>
      <c r="C72" s="37" t="s">
        <v>89</v>
      </c>
      <c r="D72" s="38">
        <v>140000</v>
      </c>
    </row>
    <row r="73" spans="2:4" s="29" customFormat="1" ht="14.25" customHeight="1">
      <c r="B73" s="36">
        <v>8</v>
      </c>
      <c r="C73" s="37" t="s">
        <v>90</v>
      </c>
      <c r="D73" s="38">
        <v>3000</v>
      </c>
    </row>
    <row r="74" spans="2:4" s="29" customFormat="1" ht="20.25" customHeight="1">
      <c r="B74" s="130" t="s">
        <v>91</v>
      </c>
      <c r="C74" s="131"/>
      <c r="D74" s="39">
        <f>SUM(D66:D73)</f>
        <v>700000</v>
      </c>
    </row>
    <row r="75" spans="2:5" ht="12.75">
      <c r="B75" s="40"/>
      <c r="D75" s="41"/>
      <c r="E75" s="42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</sheetData>
  <mergeCells count="15">
    <mergeCell ref="B74:C74"/>
    <mergeCell ref="A63:E63"/>
    <mergeCell ref="B8:B9"/>
    <mergeCell ref="C8:C9"/>
    <mergeCell ref="A50:E50"/>
    <mergeCell ref="A16:E16"/>
    <mergeCell ref="A36:E36"/>
    <mergeCell ref="A43:E43"/>
    <mergeCell ref="A22:E22"/>
    <mergeCell ref="A33:E33"/>
    <mergeCell ref="A1:E1"/>
    <mergeCell ref="A4:E4"/>
    <mergeCell ref="B5:B6"/>
    <mergeCell ref="C5:C6"/>
    <mergeCell ref="B2:E2"/>
  </mergeCells>
  <printOptions/>
  <pageMargins left="0.77" right="0.23" top="0.62" bottom="0.74" header="0.39" footer="0.6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9">
      <selection activeCell="I15" sqref="I15"/>
    </sheetView>
  </sheetViews>
  <sheetFormatPr defaultColWidth="9.00390625" defaultRowHeight="12.75"/>
  <cols>
    <col min="1" max="1" width="3.875" style="56" customWidth="1"/>
    <col min="2" max="2" width="7.00390625" style="0" customWidth="1"/>
    <col min="4" max="4" width="10.75390625" style="0" customWidth="1"/>
    <col min="6" max="6" width="9.625" style="0" bestFit="1" customWidth="1"/>
    <col min="7" max="7" width="3.125" style="0" customWidth="1"/>
    <col min="8" max="8" width="6.75390625" style="0" customWidth="1"/>
    <col min="9" max="9" width="11.875" style="0" customWidth="1"/>
    <col min="10" max="10" width="11.75390625" style="102" customWidth="1"/>
    <col min="11" max="11" width="7.75390625" style="0" customWidth="1"/>
  </cols>
  <sheetData>
    <row r="1" spans="1:10" ht="47.25" customHeight="1">
      <c r="A1" s="138" t="s">
        <v>139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9" ht="11.25" customHeight="1">
      <c r="A2" s="49"/>
      <c r="B2" s="47"/>
      <c r="C2" s="48"/>
      <c r="D2" s="47"/>
      <c r="E2" s="47"/>
      <c r="F2" s="47"/>
      <c r="G2" s="47"/>
      <c r="H2" s="47"/>
      <c r="I2" s="47"/>
    </row>
    <row r="3" spans="1:9" ht="14.25" customHeight="1">
      <c r="A3" s="46" t="s">
        <v>135</v>
      </c>
      <c r="B3" s="47"/>
      <c r="C3" s="48"/>
      <c r="D3" s="47"/>
      <c r="E3" s="47"/>
      <c r="F3" s="47"/>
      <c r="G3" s="47"/>
      <c r="H3" s="47"/>
      <c r="I3" s="47"/>
    </row>
    <row r="4" spans="1:9" ht="14.25" customHeight="1">
      <c r="A4" s="46" t="s">
        <v>136</v>
      </c>
      <c r="B4" s="47"/>
      <c r="C4" s="48"/>
      <c r="D4" s="47"/>
      <c r="E4" s="47"/>
      <c r="F4" s="47"/>
      <c r="G4" s="47"/>
      <c r="H4" s="47"/>
      <c r="I4" s="47"/>
    </row>
    <row r="6" spans="1:9" ht="15.75">
      <c r="A6" s="46"/>
      <c r="B6" s="47"/>
      <c r="C6" s="48"/>
      <c r="D6" s="47"/>
      <c r="E6" s="47"/>
      <c r="F6" s="47"/>
      <c r="G6" s="47"/>
      <c r="H6" s="47"/>
      <c r="I6" s="51" t="s">
        <v>101</v>
      </c>
    </row>
    <row r="7" spans="1:10" ht="15.75">
      <c r="A7" s="49" t="s">
        <v>127</v>
      </c>
      <c r="B7" s="139" t="s">
        <v>102</v>
      </c>
      <c r="C7" s="139"/>
      <c r="D7" s="139"/>
      <c r="E7" s="139"/>
      <c r="F7" s="54"/>
      <c r="G7" s="46"/>
      <c r="H7" s="46"/>
      <c r="I7" s="55">
        <v>159657</v>
      </c>
      <c r="J7" s="118"/>
    </row>
    <row r="8" spans="1:9" ht="14.25" customHeight="1">
      <c r="A8" s="46" t="s">
        <v>85</v>
      </c>
      <c r="B8" s="47"/>
      <c r="C8" s="48"/>
      <c r="D8" s="47"/>
      <c r="E8" s="47"/>
      <c r="F8" s="47"/>
      <c r="G8" s="47"/>
      <c r="H8" s="47"/>
      <c r="I8" s="47"/>
    </row>
    <row r="9" spans="1:11" ht="25.5">
      <c r="A9" s="57"/>
      <c r="B9" s="58" t="s">
        <v>1</v>
      </c>
      <c r="C9" s="137" t="s">
        <v>104</v>
      </c>
      <c r="D9" s="137"/>
      <c r="E9" s="59"/>
      <c r="F9" s="59"/>
      <c r="G9" s="59"/>
      <c r="H9" s="59"/>
      <c r="I9" s="105" t="s">
        <v>137</v>
      </c>
      <c r="J9" s="106" t="s">
        <v>100</v>
      </c>
      <c r="K9" s="106" t="s">
        <v>138</v>
      </c>
    </row>
    <row r="10" spans="1:11" ht="15.75">
      <c r="A10" s="60"/>
      <c r="B10" s="108" t="s">
        <v>105</v>
      </c>
      <c r="C10" s="62" t="s">
        <v>106</v>
      </c>
      <c r="D10" s="86"/>
      <c r="E10" s="86"/>
      <c r="F10" s="86"/>
      <c r="G10" s="86"/>
      <c r="H10" s="86"/>
      <c r="I10" s="109">
        <v>130800</v>
      </c>
      <c r="J10" s="112">
        <v>201511</v>
      </c>
      <c r="K10" s="113">
        <f>J10/I10</f>
        <v>1.5406039755351681</v>
      </c>
    </row>
    <row r="11" spans="1:11" ht="15.75">
      <c r="A11" s="60"/>
      <c r="B11" s="108" t="s">
        <v>107</v>
      </c>
      <c r="C11" s="62" t="s">
        <v>108</v>
      </c>
      <c r="D11" s="86"/>
      <c r="E11" s="86"/>
      <c r="F11" s="86"/>
      <c r="G11" s="86"/>
      <c r="H11" s="86"/>
      <c r="I11" s="109">
        <f>1582000-328300</f>
        <v>1253700</v>
      </c>
      <c r="J11" s="112">
        <v>578387</v>
      </c>
      <c r="K11" s="113">
        <f>J11/I11</f>
        <v>0.4613440216957805</v>
      </c>
    </row>
    <row r="12" spans="1:11" s="56" customFormat="1" ht="15.75">
      <c r="A12" s="60"/>
      <c r="B12" s="64" t="s">
        <v>21</v>
      </c>
      <c r="C12" s="65"/>
      <c r="D12" s="46"/>
      <c r="E12" s="46"/>
      <c r="F12" s="46"/>
      <c r="G12" s="46"/>
      <c r="H12" s="46"/>
      <c r="I12" s="66">
        <f>I10+I11</f>
        <v>1384500</v>
      </c>
      <c r="J12" s="66">
        <f>J10+J11</f>
        <v>779898</v>
      </c>
      <c r="K12" s="114">
        <f>J12/I12</f>
        <v>0.5633066088840737</v>
      </c>
    </row>
    <row r="13" spans="1:9" ht="11.25" customHeight="1">
      <c r="A13" s="67"/>
      <c r="B13" s="47"/>
      <c r="C13" s="48"/>
      <c r="D13" s="47"/>
      <c r="E13" s="47"/>
      <c r="F13" s="47"/>
      <c r="G13" s="47"/>
      <c r="H13" s="47"/>
      <c r="I13" s="47"/>
    </row>
    <row r="14" spans="1:10" s="56" customFormat="1" ht="15.75">
      <c r="A14" s="49" t="s">
        <v>109</v>
      </c>
      <c r="B14" s="52" t="s">
        <v>110</v>
      </c>
      <c r="C14" s="53"/>
      <c r="D14" s="46"/>
      <c r="E14" s="46"/>
      <c r="F14" s="46"/>
      <c r="G14" s="46"/>
      <c r="H14" s="46"/>
      <c r="I14" s="46"/>
      <c r="J14" s="103"/>
    </row>
    <row r="15" spans="1:9" ht="15.75">
      <c r="A15" s="57"/>
      <c r="B15" s="58" t="s">
        <v>1</v>
      </c>
      <c r="C15" s="137" t="s">
        <v>104</v>
      </c>
      <c r="D15" s="137"/>
      <c r="E15" s="59"/>
      <c r="F15" s="59"/>
      <c r="G15" s="59"/>
      <c r="H15" s="59"/>
      <c r="I15" s="59"/>
    </row>
    <row r="16" spans="1:11" ht="44.25" customHeight="1">
      <c r="A16" s="57"/>
      <c r="B16" s="101">
        <v>2440</v>
      </c>
      <c r="C16" s="136" t="s">
        <v>111</v>
      </c>
      <c r="D16" s="136"/>
      <c r="E16" s="136"/>
      <c r="F16" s="136"/>
      <c r="G16" s="136"/>
      <c r="H16" s="136"/>
      <c r="I16" s="109">
        <v>97300</v>
      </c>
      <c r="J16" s="110">
        <v>0</v>
      </c>
      <c r="K16" s="111">
        <f>J16/I16</f>
        <v>0</v>
      </c>
    </row>
    <row r="17" spans="1:11" ht="44.25" customHeight="1">
      <c r="A17" s="69"/>
      <c r="B17" s="101">
        <v>2450</v>
      </c>
      <c r="C17" s="136" t="s">
        <v>112</v>
      </c>
      <c r="D17" s="136"/>
      <c r="E17" s="136"/>
      <c r="F17" s="136"/>
      <c r="G17" s="136"/>
      <c r="H17" s="136"/>
      <c r="I17" s="109">
        <v>282000</v>
      </c>
      <c r="J17" s="110">
        <v>130025</v>
      </c>
      <c r="K17" s="111">
        <f aca="true" t="shared" si="0" ref="K17:K22">J17/I17</f>
        <v>0.46108156028368796</v>
      </c>
    </row>
    <row r="18" spans="1:11" ht="15.75" customHeight="1">
      <c r="A18" s="69"/>
      <c r="B18" s="101">
        <v>4210</v>
      </c>
      <c r="C18" s="71" t="s">
        <v>113</v>
      </c>
      <c r="D18" s="47"/>
      <c r="E18" s="47"/>
      <c r="F18" s="47"/>
      <c r="G18" s="47"/>
      <c r="H18" s="47"/>
      <c r="I18" s="116">
        <v>35000</v>
      </c>
      <c r="J18" s="110">
        <v>11838</v>
      </c>
      <c r="K18" s="111">
        <f t="shared" si="0"/>
        <v>0.33822857142857143</v>
      </c>
    </row>
    <row r="19" spans="1:11" ht="15.75" customHeight="1">
      <c r="A19" s="69"/>
      <c r="B19" s="101">
        <v>4300</v>
      </c>
      <c r="C19" s="71" t="s">
        <v>114</v>
      </c>
      <c r="D19" s="47"/>
      <c r="E19" s="47"/>
      <c r="F19" s="47"/>
      <c r="G19" s="47"/>
      <c r="H19" s="47"/>
      <c r="I19" s="116">
        <v>253200</v>
      </c>
      <c r="J19" s="110">
        <v>62268</v>
      </c>
      <c r="K19" s="111">
        <f t="shared" si="0"/>
        <v>0.24592417061611374</v>
      </c>
    </row>
    <row r="20" spans="1:12" ht="15.75" customHeight="1">
      <c r="A20" s="69"/>
      <c r="B20" s="101">
        <v>6110</v>
      </c>
      <c r="C20" s="71" t="s">
        <v>115</v>
      </c>
      <c r="D20" s="47"/>
      <c r="E20" s="47"/>
      <c r="F20" s="47"/>
      <c r="G20" s="47"/>
      <c r="H20" s="47"/>
      <c r="I20" s="116">
        <v>500000</v>
      </c>
      <c r="J20" s="110">
        <v>250947</v>
      </c>
      <c r="K20" s="111">
        <f t="shared" si="0"/>
        <v>0.501894</v>
      </c>
      <c r="L20" s="56"/>
    </row>
    <row r="21" spans="1:12" ht="44.25" customHeight="1">
      <c r="A21" s="69"/>
      <c r="B21" s="101">
        <v>6260</v>
      </c>
      <c r="C21" s="141" t="s">
        <v>116</v>
      </c>
      <c r="D21" s="141"/>
      <c r="E21" s="141"/>
      <c r="F21" s="141"/>
      <c r="G21" s="141"/>
      <c r="H21" s="141"/>
      <c r="I21" s="109">
        <v>297000</v>
      </c>
      <c r="J21" s="110">
        <v>0</v>
      </c>
      <c r="K21" s="111">
        <f t="shared" si="0"/>
        <v>0</v>
      </c>
      <c r="L21" s="56"/>
    </row>
    <row r="22" spans="1:12" s="56" customFormat="1" ht="16.5" customHeight="1">
      <c r="A22" s="60"/>
      <c r="B22" s="100"/>
      <c r="C22" s="142" t="s">
        <v>21</v>
      </c>
      <c r="D22" s="142"/>
      <c r="E22" s="46"/>
      <c r="F22" s="46"/>
      <c r="G22" s="46"/>
      <c r="H22" s="46"/>
      <c r="I22" s="66">
        <f>SUM(I16:I21)</f>
        <v>1464500</v>
      </c>
      <c r="J22" s="66">
        <f>SUM(J16:J21)</f>
        <v>455078</v>
      </c>
      <c r="K22" s="115">
        <f t="shared" si="0"/>
        <v>0.31073950153636054</v>
      </c>
      <c r="L22"/>
    </row>
    <row r="23" spans="1:12" ht="8.25" customHeight="1">
      <c r="A23" s="73"/>
      <c r="B23" s="47"/>
      <c r="C23" s="48"/>
      <c r="D23" s="47"/>
      <c r="E23" s="47"/>
      <c r="F23" s="47"/>
      <c r="G23" s="47"/>
      <c r="H23" s="47"/>
      <c r="I23" s="47"/>
      <c r="K23" s="56"/>
      <c r="L23" s="56"/>
    </row>
    <row r="24" spans="1:12" s="56" customFormat="1" ht="15.75">
      <c r="A24" s="68" t="s">
        <v>117</v>
      </c>
      <c r="B24" s="140" t="s">
        <v>118</v>
      </c>
      <c r="C24" s="140"/>
      <c r="D24" s="140"/>
      <c r="E24" s="140"/>
      <c r="F24" s="46"/>
      <c r="G24" s="46"/>
      <c r="H24" s="46"/>
      <c r="I24" s="74">
        <v>79657</v>
      </c>
      <c r="J24" s="103"/>
      <c r="K24"/>
      <c r="L24"/>
    </row>
    <row r="25" spans="1:12" s="56" customFormat="1" ht="15.75">
      <c r="A25" s="68"/>
      <c r="B25" s="50"/>
      <c r="C25" s="50"/>
      <c r="D25" s="50"/>
      <c r="E25" s="50"/>
      <c r="F25" s="46"/>
      <c r="G25" s="46"/>
      <c r="H25" s="46"/>
      <c r="I25" s="74"/>
      <c r="J25" s="103"/>
      <c r="K25"/>
      <c r="L25"/>
    </row>
    <row r="26" spans="1:9" ht="19.5" customHeight="1">
      <c r="A26" s="99" t="s">
        <v>119</v>
      </c>
      <c r="B26" s="47"/>
      <c r="C26" s="48"/>
      <c r="D26" s="47"/>
      <c r="E26" s="47"/>
      <c r="F26" s="47"/>
      <c r="G26" s="47"/>
      <c r="H26" s="47"/>
      <c r="I26" s="47"/>
    </row>
    <row r="27" spans="1:11" ht="15.75">
      <c r="A27" s="76">
        <v>1</v>
      </c>
      <c r="B27" s="141" t="s">
        <v>120</v>
      </c>
      <c r="C27" s="141"/>
      <c r="D27" s="141"/>
      <c r="E27" s="141"/>
      <c r="F27" s="141"/>
      <c r="G27" s="141"/>
      <c r="H27" s="141"/>
      <c r="I27" s="116">
        <v>97300</v>
      </c>
      <c r="J27" s="110">
        <v>24758</v>
      </c>
      <c r="K27" s="111">
        <f>J27/I27</f>
        <v>0.25445015416238437</v>
      </c>
    </row>
    <row r="28" spans="1:11" ht="27" customHeight="1">
      <c r="A28" s="76">
        <v>2</v>
      </c>
      <c r="B28" s="136" t="s">
        <v>121</v>
      </c>
      <c r="C28" s="136"/>
      <c r="D28" s="136"/>
      <c r="E28" s="136"/>
      <c r="F28" s="136"/>
      <c r="G28" s="136"/>
      <c r="H28" s="136"/>
      <c r="I28" s="109">
        <v>250000</v>
      </c>
      <c r="J28" s="117">
        <v>80175</v>
      </c>
      <c r="K28" s="111">
        <f aca="true" t="shared" si="1" ref="K28:K33">J28/I28</f>
        <v>0.3207</v>
      </c>
    </row>
    <row r="29" spans="1:11" ht="30" customHeight="1">
      <c r="A29" s="76">
        <v>3</v>
      </c>
      <c r="B29" s="136" t="s">
        <v>122</v>
      </c>
      <c r="C29" s="136"/>
      <c r="D29" s="136"/>
      <c r="E29" s="136"/>
      <c r="F29" s="136"/>
      <c r="G29" s="136"/>
      <c r="H29" s="136"/>
      <c r="I29" s="109">
        <v>567000</v>
      </c>
      <c r="J29" s="110">
        <v>250947</v>
      </c>
      <c r="K29" s="111">
        <f t="shared" si="1"/>
        <v>0.4425873015873016</v>
      </c>
    </row>
    <row r="30" spans="1:11" ht="27.75" customHeight="1">
      <c r="A30" s="76">
        <v>4</v>
      </c>
      <c r="B30" s="136" t="s">
        <v>123</v>
      </c>
      <c r="C30" s="136"/>
      <c r="D30" s="136"/>
      <c r="E30" s="136"/>
      <c r="F30" s="136"/>
      <c r="G30" s="136"/>
      <c r="H30" s="136"/>
      <c r="I30" s="109">
        <v>110000</v>
      </c>
      <c r="J30" s="110">
        <v>49673</v>
      </c>
      <c r="K30" s="111">
        <f t="shared" si="1"/>
        <v>0.4515727272727273</v>
      </c>
    </row>
    <row r="31" spans="1:11" ht="42.75" customHeight="1">
      <c r="A31" s="76">
        <v>5</v>
      </c>
      <c r="B31" s="136" t="s">
        <v>124</v>
      </c>
      <c r="C31" s="136"/>
      <c r="D31" s="136"/>
      <c r="E31" s="136"/>
      <c r="F31" s="136"/>
      <c r="G31" s="136"/>
      <c r="H31" s="136"/>
      <c r="I31" s="109">
        <v>410000</v>
      </c>
      <c r="J31" s="110">
        <v>49490</v>
      </c>
      <c r="K31" s="111">
        <f t="shared" si="1"/>
        <v>0.12070731707317073</v>
      </c>
    </row>
    <row r="32" spans="1:11" ht="15.75">
      <c r="A32" s="76">
        <v>6</v>
      </c>
      <c r="B32" s="77" t="s">
        <v>125</v>
      </c>
      <c r="C32" s="59"/>
      <c r="D32" s="59"/>
      <c r="E32" s="59"/>
      <c r="F32" s="59"/>
      <c r="G32" s="59"/>
      <c r="H32" s="59"/>
      <c r="I32" s="116">
        <v>30000</v>
      </c>
      <c r="J32" s="110">
        <v>0</v>
      </c>
      <c r="K32" s="111">
        <f t="shared" si="1"/>
        <v>0</v>
      </c>
    </row>
    <row r="33" spans="1:11" ht="15.75">
      <c r="A33" s="76">
        <v>7</v>
      </c>
      <c r="B33" s="77" t="s">
        <v>126</v>
      </c>
      <c r="C33" s="59"/>
      <c r="D33" s="59"/>
      <c r="E33" s="59"/>
      <c r="F33" s="59"/>
      <c r="G33" s="59"/>
      <c r="H33" s="59"/>
      <c r="I33" s="116">
        <v>200</v>
      </c>
      <c r="J33" s="110">
        <v>35</v>
      </c>
      <c r="K33" s="111">
        <f t="shared" si="1"/>
        <v>0.175</v>
      </c>
    </row>
    <row r="34" spans="1:10" ht="15.75">
      <c r="A34" s="76"/>
      <c r="B34" s="78"/>
      <c r="C34" s="48"/>
      <c r="D34" s="47"/>
      <c r="E34" s="47"/>
      <c r="F34" s="47"/>
      <c r="G34" s="47"/>
      <c r="H34" s="47"/>
      <c r="I34" s="72"/>
      <c r="J34" s="72"/>
    </row>
    <row r="35" spans="1:9" ht="21.75" customHeight="1">
      <c r="A35" s="76"/>
      <c r="B35" s="78"/>
      <c r="C35" s="48"/>
      <c r="D35" s="47"/>
      <c r="E35" s="47"/>
      <c r="F35" s="47"/>
      <c r="G35" s="47"/>
      <c r="H35" s="47"/>
      <c r="I35" s="72"/>
    </row>
    <row r="36" spans="1:11" ht="31.5" customHeight="1">
      <c r="A36" s="138" t="s">
        <v>140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</row>
    <row r="37" spans="1:9" ht="15.75">
      <c r="A37" s="75"/>
      <c r="B37" s="47"/>
      <c r="C37" s="48"/>
      <c r="D37" s="47"/>
      <c r="E37" s="47"/>
      <c r="F37" s="47"/>
      <c r="G37" s="47"/>
      <c r="H37" s="47"/>
      <c r="I37" s="47"/>
    </row>
    <row r="38" spans="1:9" ht="17.25" customHeight="1">
      <c r="A38" s="46" t="s">
        <v>135</v>
      </c>
      <c r="B38" s="47"/>
      <c r="C38" s="48"/>
      <c r="D38" s="47"/>
      <c r="E38" s="47"/>
      <c r="F38" s="47"/>
      <c r="G38" s="47"/>
      <c r="H38" s="47"/>
      <c r="I38" s="47"/>
    </row>
    <row r="39" spans="1:9" ht="17.25" customHeight="1">
      <c r="A39" s="46" t="s">
        <v>136</v>
      </c>
      <c r="B39" s="47"/>
      <c r="C39" s="48"/>
      <c r="D39" s="47"/>
      <c r="E39" s="47"/>
      <c r="F39" s="47"/>
      <c r="G39" s="47"/>
      <c r="H39" s="47"/>
      <c r="I39" s="47"/>
    </row>
    <row r="40" spans="1:9" ht="15.75">
      <c r="A40" s="79"/>
      <c r="B40" s="47"/>
      <c r="C40" s="48"/>
      <c r="D40" s="47"/>
      <c r="E40" s="47"/>
      <c r="F40" s="47"/>
      <c r="G40" s="47"/>
      <c r="H40" s="47"/>
      <c r="I40" s="47"/>
    </row>
    <row r="41" spans="1:9" ht="15.75">
      <c r="A41" s="46"/>
      <c r="B41" s="47"/>
      <c r="C41" s="48"/>
      <c r="D41" s="47"/>
      <c r="E41" s="47"/>
      <c r="F41" s="47"/>
      <c r="G41" s="47"/>
      <c r="H41" s="47"/>
      <c r="I41" s="51" t="s">
        <v>101</v>
      </c>
    </row>
    <row r="42" spans="1:9" ht="15.75">
      <c r="A42" s="68" t="s">
        <v>127</v>
      </c>
      <c r="B42" s="52" t="s">
        <v>102</v>
      </c>
      <c r="C42" s="48"/>
      <c r="D42" s="47"/>
      <c r="E42" s="47"/>
      <c r="F42" s="47"/>
      <c r="G42" s="47"/>
      <c r="H42" s="47"/>
      <c r="I42" s="74">
        <f>I43+I44-I45</f>
        <v>-80583.26999999999</v>
      </c>
    </row>
    <row r="43" spans="1:9" ht="15" customHeight="1" hidden="1">
      <c r="A43" s="80"/>
      <c r="B43" s="81"/>
      <c r="C43" s="82"/>
      <c r="D43" s="83"/>
      <c r="E43" s="83"/>
      <c r="F43" s="83"/>
      <c r="G43" s="83"/>
      <c r="H43" s="83"/>
      <c r="I43" s="84">
        <v>3464.66</v>
      </c>
    </row>
    <row r="44" spans="1:9" ht="15" customHeight="1" hidden="1">
      <c r="A44" s="80"/>
      <c r="B44" s="85"/>
      <c r="C44" s="82"/>
      <c r="D44" s="83"/>
      <c r="E44" s="85"/>
      <c r="F44" s="83"/>
      <c r="G44" s="83"/>
      <c r="H44" s="83"/>
      <c r="I44" s="84">
        <v>0</v>
      </c>
    </row>
    <row r="45" spans="1:9" ht="15" customHeight="1" hidden="1">
      <c r="A45" s="80"/>
      <c r="B45" s="85"/>
      <c r="C45" s="82"/>
      <c r="D45" s="83"/>
      <c r="E45" s="85"/>
      <c r="F45" s="83"/>
      <c r="G45" s="83"/>
      <c r="H45" s="83"/>
      <c r="I45" s="84">
        <v>84047.93</v>
      </c>
    </row>
    <row r="46" spans="1:9" ht="15.75">
      <c r="A46" s="68"/>
      <c r="B46" s="52"/>
      <c r="C46" s="48"/>
      <c r="D46" s="47"/>
      <c r="E46" s="47"/>
      <c r="F46" s="47"/>
      <c r="G46" s="47"/>
      <c r="H46" s="47"/>
      <c r="I46" s="68"/>
    </row>
    <row r="47" spans="1:9" ht="15.75">
      <c r="A47" s="68" t="s">
        <v>128</v>
      </c>
      <c r="B47" s="52" t="s">
        <v>103</v>
      </c>
      <c r="C47" s="48"/>
      <c r="D47" s="47"/>
      <c r="E47" s="47"/>
      <c r="F47" s="47"/>
      <c r="G47" s="47"/>
      <c r="H47" s="47"/>
      <c r="I47" s="47"/>
    </row>
    <row r="48" spans="1:9" ht="15.75">
      <c r="A48" s="46"/>
      <c r="B48" s="47"/>
      <c r="C48" s="48"/>
      <c r="D48" s="47"/>
      <c r="E48" s="47"/>
      <c r="F48" s="47"/>
      <c r="G48" s="47"/>
      <c r="H48" s="47"/>
      <c r="I48" s="47"/>
    </row>
    <row r="49" spans="1:11" ht="25.5">
      <c r="A49" s="87"/>
      <c r="B49" s="58" t="s">
        <v>1</v>
      </c>
      <c r="C49" s="137" t="s">
        <v>104</v>
      </c>
      <c r="D49" s="137"/>
      <c r="E49" s="88"/>
      <c r="F49" s="88"/>
      <c r="G49" s="88"/>
      <c r="H49" s="88"/>
      <c r="I49" s="105" t="s">
        <v>137</v>
      </c>
      <c r="J49" s="106" t="s">
        <v>100</v>
      </c>
      <c r="K49" s="106" t="s">
        <v>138</v>
      </c>
    </row>
    <row r="50" spans="1:11" ht="15.75">
      <c r="A50" s="69"/>
      <c r="B50" s="61" t="s">
        <v>107</v>
      </c>
      <c r="C50" s="62" t="s">
        <v>129</v>
      </c>
      <c r="D50" s="89"/>
      <c r="E50" s="47"/>
      <c r="F50" s="47"/>
      <c r="G50" s="47"/>
      <c r="H50" s="47"/>
      <c r="I50" s="63">
        <v>598700</v>
      </c>
      <c r="J50" s="102">
        <v>288961</v>
      </c>
      <c r="K50" s="107">
        <f>J50/I50</f>
        <v>0.4826474027058627</v>
      </c>
    </row>
    <row r="51" spans="1:11" ht="16.5">
      <c r="A51" s="60"/>
      <c r="B51" s="90" t="s">
        <v>21</v>
      </c>
      <c r="C51" s="53"/>
      <c r="D51" s="47"/>
      <c r="E51" s="47"/>
      <c r="F51" s="47"/>
      <c r="G51" s="47"/>
      <c r="H51" s="47"/>
      <c r="I51" s="91">
        <f>SUM(I50:I50)</f>
        <v>598700</v>
      </c>
      <c r="J51" s="91">
        <f>SUM(J50:J50)</f>
        <v>288961</v>
      </c>
      <c r="K51" s="115">
        <f>J51/I51</f>
        <v>0.4826474027058627</v>
      </c>
    </row>
    <row r="52" spans="1:9" ht="15.75">
      <c r="A52" s="75"/>
      <c r="B52" s="47"/>
      <c r="C52" s="48"/>
      <c r="D52" s="47"/>
      <c r="E52" s="47"/>
      <c r="F52" s="47"/>
      <c r="G52" s="47"/>
      <c r="H52" s="47"/>
      <c r="I52" s="47"/>
    </row>
    <row r="53" spans="1:9" ht="15.75">
      <c r="A53" s="68" t="s">
        <v>130</v>
      </c>
      <c r="B53" s="52" t="s">
        <v>110</v>
      </c>
      <c r="C53" s="48"/>
      <c r="D53" s="47"/>
      <c r="E53" s="47"/>
      <c r="F53" s="47"/>
      <c r="G53" s="47"/>
      <c r="H53" s="47"/>
      <c r="I53" s="47"/>
    </row>
    <row r="54" spans="1:9" ht="15.75">
      <c r="A54" s="92"/>
      <c r="B54" s="47"/>
      <c r="C54" s="48"/>
      <c r="D54" s="47"/>
      <c r="E54" s="47"/>
      <c r="F54" s="47"/>
      <c r="G54" s="47"/>
      <c r="H54" s="47"/>
      <c r="I54" s="47"/>
    </row>
    <row r="55" spans="1:9" ht="15.75">
      <c r="A55" s="87"/>
      <c r="B55" s="58" t="s">
        <v>1</v>
      </c>
      <c r="C55" s="137" t="s">
        <v>104</v>
      </c>
      <c r="D55" s="137"/>
      <c r="E55" s="88"/>
      <c r="F55" s="88"/>
      <c r="G55" s="88"/>
      <c r="H55" s="88"/>
      <c r="I55" s="51"/>
    </row>
    <row r="56" spans="1:11" ht="45" customHeight="1">
      <c r="A56" s="69"/>
      <c r="B56" s="69">
        <v>2440</v>
      </c>
      <c r="C56" s="143" t="s">
        <v>111</v>
      </c>
      <c r="D56" s="143"/>
      <c r="E56" s="143"/>
      <c r="F56" s="143"/>
      <c r="G56" s="143"/>
      <c r="H56" s="143"/>
      <c r="I56" s="63">
        <v>404000</v>
      </c>
      <c r="J56" s="102">
        <v>0</v>
      </c>
      <c r="K56" s="107">
        <f>J56/I56</f>
        <v>0</v>
      </c>
    </row>
    <row r="57" spans="1:11" ht="15.75">
      <c r="A57" s="57"/>
      <c r="B57" s="57">
        <v>4210</v>
      </c>
      <c r="C57" s="93" t="s">
        <v>113</v>
      </c>
      <c r="D57" s="70"/>
      <c r="E57" s="70"/>
      <c r="F57" s="70"/>
      <c r="G57" s="70"/>
      <c r="H57" s="70"/>
      <c r="I57" s="94">
        <v>0</v>
      </c>
      <c r="J57" s="102">
        <v>0</v>
      </c>
      <c r="K57" s="107"/>
    </row>
    <row r="58" spans="1:11" ht="15.75">
      <c r="A58" s="57"/>
      <c r="B58" s="57">
        <v>4300</v>
      </c>
      <c r="C58" s="93" t="s">
        <v>114</v>
      </c>
      <c r="D58" s="59"/>
      <c r="E58" s="59"/>
      <c r="F58" s="59"/>
      <c r="G58" s="59"/>
      <c r="H58" s="59"/>
      <c r="I58" s="94">
        <v>70100</v>
      </c>
      <c r="J58" s="102">
        <v>21517</v>
      </c>
      <c r="K58" s="107">
        <f>J58/I58</f>
        <v>0.3069472182596291</v>
      </c>
    </row>
    <row r="59" spans="1:11" ht="42.75" customHeight="1">
      <c r="A59" s="57"/>
      <c r="B59" s="69">
        <v>6260</v>
      </c>
      <c r="C59" s="141" t="s">
        <v>116</v>
      </c>
      <c r="D59" s="141"/>
      <c r="E59" s="141"/>
      <c r="F59" s="141"/>
      <c r="G59" s="141"/>
      <c r="H59" s="141"/>
      <c r="I59" s="63">
        <v>44000</v>
      </c>
      <c r="J59" s="102">
        <v>0</v>
      </c>
      <c r="K59" s="107">
        <f>J59/I59</f>
        <v>0</v>
      </c>
    </row>
    <row r="60" spans="1:11" ht="21.75" customHeight="1">
      <c r="A60" s="57"/>
      <c r="B60" s="95" t="s">
        <v>21</v>
      </c>
      <c r="C60" s="77"/>
      <c r="D60" s="59"/>
      <c r="E60" s="59"/>
      <c r="F60" s="59"/>
      <c r="G60" s="59"/>
      <c r="H60" s="59"/>
      <c r="I60" s="91">
        <f>SUM(I56:I59)</f>
        <v>518100</v>
      </c>
      <c r="J60" s="91">
        <f>SUM(J56:J59)</f>
        <v>21517</v>
      </c>
      <c r="K60" s="107">
        <f>J60/I60</f>
        <v>0.04153059254970083</v>
      </c>
    </row>
    <row r="61" spans="1:9" ht="15.75">
      <c r="A61" s="96"/>
      <c r="B61" s="47"/>
      <c r="C61" s="48"/>
      <c r="D61" s="47"/>
      <c r="E61" s="47"/>
      <c r="F61" s="47"/>
      <c r="G61" s="47"/>
      <c r="H61" s="47"/>
      <c r="I61" s="47"/>
    </row>
    <row r="62" spans="1:9" ht="15.75">
      <c r="A62" s="75"/>
      <c r="B62" s="47"/>
      <c r="C62" s="48"/>
      <c r="D62" s="47"/>
      <c r="E62" s="47"/>
      <c r="F62" s="47"/>
      <c r="G62" s="47"/>
      <c r="H62" s="47"/>
      <c r="I62" s="47"/>
    </row>
    <row r="63" spans="1:9" ht="18.75">
      <c r="A63" s="68" t="s">
        <v>117</v>
      </c>
      <c r="B63" s="52" t="s">
        <v>131</v>
      </c>
      <c r="C63" s="48"/>
      <c r="D63" s="47"/>
      <c r="E63" s="47"/>
      <c r="F63" s="47"/>
      <c r="G63" s="47"/>
      <c r="H63" s="47"/>
      <c r="I63" s="97">
        <f>I64</f>
        <v>17</v>
      </c>
    </row>
    <row r="64" spans="1:10" ht="15.75" hidden="1">
      <c r="A64" s="79"/>
      <c r="B64" s="83"/>
      <c r="C64" s="82"/>
      <c r="D64" s="83"/>
      <c r="E64" s="83"/>
      <c r="F64" s="83"/>
      <c r="G64" s="83"/>
      <c r="H64" s="83"/>
      <c r="I64" s="98">
        <v>17</v>
      </c>
      <c r="J64" s="102">
        <f>I42+I51-I60</f>
        <v>16.729999999981374</v>
      </c>
    </row>
    <row r="65" spans="1:9" ht="26.25" customHeight="1">
      <c r="A65" s="75"/>
      <c r="B65" s="47"/>
      <c r="C65" s="48"/>
      <c r="D65" s="47"/>
      <c r="E65" s="47"/>
      <c r="F65" s="47"/>
      <c r="G65" s="47"/>
      <c r="H65" s="47"/>
      <c r="I65" s="47"/>
    </row>
    <row r="66" spans="1:9" ht="26.25" customHeight="1">
      <c r="A66" s="75"/>
      <c r="B66" s="47"/>
      <c r="C66" s="48"/>
      <c r="D66" s="47"/>
      <c r="E66" s="47"/>
      <c r="F66" s="47"/>
      <c r="G66" s="47"/>
      <c r="H66" s="47"/>
      <c r="I66" s="47"/>
    </row>
    <row r="67" spans="1:10" s="12" customFormat="1" ht="19.5" customHeight="1">
      <c r="A67" s="99" t="s">
        <v>132</v>
      </c>
      <c r="B67" s="59"/>
      <c r="C67" s="59"/>
      <c r="D67" s="59"/>
      <c r="E67" s="59"/>
      <c r="F67" s="59"/>
      <c r="G67" s="59"/>
      <c r="H67" s="59"/>
      <c r="I67" s="59"/>
      <c r="J67" s="104"/>
    </row>
    <row r="68" spans="1:9" ht="15.75" hidden="1">
      <c r="A68" s="76">
        <v>1</v>
      </c>
      <c r="B68" s="141" t="s">
        <v>120</v>
      </c>
      <c r="C68" s="141"/>
      <c r="D68" s="141"/>
      <c r="E68" s="141"/>
      <c r="F68" s="141"/>
      <c r="G68" s="141"/>
      <c r="H68" s="141"/>
      <c r="I68" s="72"/>
    </row>
    <row r="69" spans="1:11" ht="30" customHeight="1">
      <c r="A69" s="76">
        <v>1</v>
      </c>
      <c r="B69" s="136" t="s">
        <v>133</v>
      </c>
      <c r="C69" s="136"/>
      <c r="D69" s="136"/>
      <c r="E69" s="136"/>
      <c r="F69" s="136"/>
      <c r="G69" s="136"/>
      <c r="H69" s="136"/>
      <c r="I69" s="94">
        <v>148000</v>
      </c>
      <c r="J69" s="102">
        <v>4300</v>
      </c>
      <c r="K69" s="107">
        <f>J69/I69</f>
        <v>0.029054054054054056</v>
      </c>
    </row>
    <row r="70" spans="1:11" ht="17.25" customHeight="1">
      <c r="A70" s="76">
        <v>2</v>
      </c>
      <c r="B70" s="136" t="s">
        <v>134</v>
      </c>
      <c r="C70" s="136"/>
      <c r="D70" s="136"/>
      <c r="E70" s="136"/>
      <c r="F70" s="136"/>
      <c r="G70" s="136"/>
      <c r="H70" s="136"/>
      <c r="I70" s="72">
        <f>300000+70000</f>
        <v>370000</v>
      </c>
      <c r="J70" s="102">
        <v>17214</v>
      </c>
      <c r="K70" s="107">
        <f>J70/I70</f>
        <v>0.04652432432432432</v>
      </c>
    </row>
    <row r="71" spans="1:11" ht="15.75">
      <c r="A71" s="76">
        <v>3</v>
      </c>
      <c r="B71" s="136" t="s">
        <v>126</v>
      </c>
      <c r="C71" s="136"/>
      <c r="D71" s="136"/>
      <c r="E71" s="136"/>
      <c r="F71" s="136"/>
      <c r="G71" s="136"/>
      <c r="H71" s="136"/>
      <c r="I71">
        <v>100</v>
      </c>
      <c r="J71" s="102">
        <f>3</f>
        <v>3</v>
      </c>
      <c r="K71" s="107">
        <f>J71/I71</f>
        <v>0.03</v>
      </c>
    </row>
    <row r="72" spans="9:10" ht="15.75">
      <c r="I72" s="63"/>
      <c r="J72" s="63"/>
    </row>
  </sheetData>
  <mergeCells count="23">
    <mergeCell ref="B69:H69"/>
    <mergeCell ref="B70:H70"/>
    <mergeCell ref="B71:H71"/>
    <mergeCell ref="C59:H59"/>
    <mergeCell ref="B68:H68"/>
    <mergeCell ref="C49:D49"/>
    <mergeCell ref="C55:D55"/>
    <mergeCell ref="C56:H56"/>
    <mergeCell ref="A36:K36"/>
    <mergeCell ref="B28:H28"/>
    <mergeCell ref="B29:H29"/>
    <mergeCell ref="B30:H30"/>
    <mergeCell ref="B31:H31"/>
    <mergeCell ref="C17:H17"/>
    <mergeCell ref="B24:E24"/>
    <mergeCell ref="B27:H27"/>
    <mergeCell ref="C22:D22"/>
    <mergeCell ref="C21:H21"/>
    <mergeCell ref="C16:H16"/>
    <mergeCell ref="C9:D9"/>
    <mergeCell ref="C15:D15"/>
    <mergeCell ref="A1:J1"/>
    <mergeCell ref="B7:E7"/>
  </mergeCells>
  <printOptions/>
  <pageMargins left="0.69" right="0.62" top="0.5" bottom="0.66" header="0.28" footer="0.5"/>
  <pageSetup horizontalDpi="300" verticalDpi="300" orientation="portrait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40">
      <selection activeCell="A3" sqref="A3:E3"/>
    </sheetView>
  </sheetViews>
  <sheetFormatPr defaultColWidth="9.00390625" defaultRowHeight="12.75"/>
  <cols>
    <col min="1" max="1" width="8.00390625" style="183" customWidth="1"/>
    <col min="2" max="2" width="5.625" style="183" customWidth="1"/>
    <col min="3" max="3" width="51.125" style="148" customWidth="1"/>
    <col min="4" max="4" width="14.75390625" style="155" customWidth="1"/>
    <col min="5" max="5" width="13.875" style="184" customWidth="1"/>
    <col min="6" max="6" width="9.125" style="155" customWidth="1"/>
    <col min="7" max="7" width="9.25390625" style="155" customWidth="1"/>
    <col min="8" max="16384" width="9.125" style="155" customWidth="1"/>
  </cols>
  <sheetData>
    <row r="1" spans="1:7" s="148" customFormat="1" ht="40.5" customHeight="1">
      <c r="A1" s="147" t="s">
        <v>141</v>
      </c>
      <c r="B1" s="147"/>
      <c r="C1" s="147"/>
      <c r="D1" s="147"/>
      <c r="E1" s="147"/>
      <c r="G1" s="149"/>
    </row>
    <row r="2" spans="1:7" s="153" customFormat="1" ht="27.75" customHeight="1">
      <c r="A2" s="150" t="s">
        <v>1</v>
      </c>
      <c r="B2" s="150" t="s">
        <v>2</v>
      </c>
      <c r="C2" s="150" t="s">
        <v>3</v>
      </c>
      <c r="D2" s="151" t="s">
        <v>93</v>
      </c>
      <c r="E2" s="152" t="s">
        <v>100</v>
      </c>
      <c r="G2" s="154"/>
    </row>
    <row r="3" spans="1:5" ht="30" customHeight="1">
      <c r="A3" s="144" t="s">
        <v>99</v>
      </c>
      <c r="B3" s="145"/>
      <c r="C3" s="145"/>
      <c r="D3" s="145"/>
      <c r="E3" s="146"/>
    </row>
    <row r="4" spans="1:7" ht="21" customHeight="1">
      <c r="A4" s="156">
        <v>4300</v>
      </c>
      <c r="B4" s="157">
        <v>1</v>
      </c>
      <c r="C4" s="158" t="s">
        <v>10</v>
      </c>
      <c r="D4" s="159">
        <v>15000</v>
      </c>
      <c r="E4" s="160">
        <v>5200</v>
      </c>
      <c r="G4" s="161"/>
    </row>
    <row r="5" spans="1:7" ht="20.25" customHeight="1">
      <c r="A5" s="156">
        <v>2450</v>
      </c>
      <c r="B5" s="162"/>
      <c r="C5" s="163"/>
      <c r="D5" s="164"/>
      <c r="E5" s="165"/>
      <c r="G5" s="161"/>
    </row>
    <row r="6" spans="1:7" ht="26.25" customHeight="1">
      <c r="A6" s="156">
        <v>4300</v>
      </c>
      <c r="B6" s="156">
        <v>2</v>
      </c>
      <c r="C6" s="166" t="s">
        <v>12</v>
      </c>
      <c r="D6" s="167">
        <v>10000</v>
      </c>
      <c r="E6" s="168">
        <v>5377</v>
      </c>
      <c r="G6" s="161"/>
    </row>
    <row r="7" spans="1:7" ht="12">
      <c r="A7" s="156">
        <v>4210</v>
      </c>
      <c r="B7" s="157">
        <v>3</v>
      </c>
      <c r="C7" s="158" t="s">
        <v>13</v>
      </c>
      <c r="D7" s="159">
        <v>25000</v>
      </c>
      <c r="E7" s="160">
        <v>12616</v>
      </c>
      <c r="G7" s="161"/>
    </row>
    <row r="8" spans="1:7" ht="12">
      <c r="A8" s="156">
        <v>4300</v>
      </c>
      <c r="B8" s="162"/>
      <c r="C8" s="163"/>
      <c r="D8" s="164"/>
      <c r="E8" s="165"/>
      <c r="G8" s="161"/>
    </row>
    <row r="9" spans="1:7" ht="27" customHeight="1">
      <c r="A9" s="156">
        <v>2450</v>
      </c>
      <c r="B9" s="156">
        <v>4</v>
      </c>
      <c r="C9" s="166" t="s">
        <v>14</v>
      </c>
      <c r="D9" s="167">
        <f>15000-2000</f>
        <v>13000</v>
      </c>
      <c r="E9" s="168">
        <v>0</v>
      </c>
      <c r="G9" s="161"/>
    </row>
    <row r="10" spans="1:7" ht="16.5" customHeight="1">
      <c r="A10" s="156">
        <v>2440</v>
      </c>
      <c r="B10" s="156">
        <v>5</v>
      </c>
      <c r="C10" s="166" t="s">
        <v>15</v>
      </c>
      <c r="D10" s="167">
        <v>17300</v>
      </c>
      <c r="E10" s="168">
        <v>0</v>
      </c>
      <c r="G10" s="161"/>
    </row>
    <row r="11" spans="1:7" ht="24">
      <c r="A11" s="156">
        <v>4210</v>
      </c>
      <c r="B11" s="156">
        <v>6</v>
      </c>
      <c r="C11" s="166" t="s">
        <v>17</v>
      </c>
      <c r="D11" s="167">
        <v>5000</v>
      </c>
      <c r="E11" s="168">
        <v>994</v>
      </c>
      <c r="G11" s="161"/>
    </row>
    <row r="12" spans="1:7" ht="24">
      <c r="A12" s="156">
        <v>4210</v>
      </c>
      <c r="B12" s="156">
        <v>7</v>
      </c>
      <c r="C12" s="166" t="s">
        <v>18</v>
      </c>
      <c r="D12" s="167">
        <v>10000</v>
      </c>
      <c r="E12" s="168">
        <v>571</v>
      </c>
      <c r="G12" s="161"/>
    </row>
    <row r="13" spans="1:7" ht="12">
      <c r="A13" s="156">
        <v>2450</v>
      </c>
      <c r="B13" s="156">
        <v>8</v>
      </c>
      <c r="C13" s="166" t="s">
        <v>20</v>
      </c>
      <c r="D13" s="167">
        <v>2000</v>
      </c>
      <c r="E13" s="168">
        <v>0</v>
      </c>
      <c r="G13" s="161"/>
    </row>
    <row r="14" spans="1:7" ht="12">
      <c r="A14" s="156"/>
      <c r="B14" s="156"/>
      <c r="C14" s="169" t="s">
        <v>21</v>
      </c>
      <c r="D14" s="170">
        <f>SUM(D4:D13)</f>
        <v>97300</v>
      </c>
      <c r="E14" s="171">
        <f>SUM(E4:E12)</f>
        <v>24758</v>
      </c>
      <c r="G14" s="161"/>
    </row>
    <row r="15" spans="1:5" ht="32.25" customHeight="1">
      <c r="A15" s="144" t="s">
        <v>98</v>
      </c>
      <c r="B15" s="145"/>
      <c r="C15" s="145"/>
      <c r="D15" s="145"/>
      <c r="E15" s="146"/>
    </row>
    <row r="16" spans="1:5" ht="15" customHeight="1">
      <c r="A16" s="156">
        <v>2450</v>
      </c>
      <c r="B16" s="156">
        <v>1</v>
      </c>
      <c r="C16" s="166" t="s">
        <v>23</v>
      </c>
      <c r="D16" s="167">
        <v>160000</v>
      </c>
      <c r="E16" s="168">
        <v>79335</v>
      </c>
    </row>
    <row r="17" spans="1:7" ht="12">
      <c r="A17" s="156">
        <v>4300</v>
      </c>
      <c r="B17" s="156">
        <v>2</v>
      </c>
      <c r="C17" s="166" t="s">
        <v>25</v>
      </c>
      <c r="D17" s="167">
        <v>67000</v>
      </c>
      <c r="E17" s="168">
        <v>840</v>
      </c>
      <c r="G17" s="161"/>
    </row>
    <row r="18" spans="1:5" ht="13.5" customHeight="1">
      <c r="A18" s="156">
        <v>4300</v>
      </c>
      <c r="B18" s="156">
        <v>3</v>
      </c>
      <c r="C18" s="166" t="s">
        <v>26</v>
      </c>
      <c r="D18" s="167">
        <v>15000</v>
      </c>
      <c r="E18" s="168">
        <v>0</v>
      </c>
    </row>
    <row r="19" spans="1:5" ht="14.25" customHeight="1">
      <c r="A19" s="156">
        <v>4300</v>
      </c>
      <c r="B19" s="156">
        <v>4</v>
      </c>
      <c r="C19" s="166" t="s">
        <v>27</v>
      </c>
      <c r="D19" s="167">
        <v>8000</v>
      </c>
      <c r="E19" s="168">
        <v>0</v>
      </c>
    </row>
    <row r="20" spans="1:5" ht="12">
      <c r="A20" s="156"/>
      <c r="B20" s="156"/>
      <c r="C20" s="169" t="s">
        <v>21</v>
      </c>
      <c r="D20" s="170">
        <f>SUM(D16:D19)</f>
        <v>250000</v>
      </c>
      <c r="E20" s="171">
        <f>SUM(E16:E19)</f>
        <v>80175</v>
      </c>
    </row>
    <row r="21" spans="1:5" ht="18.75" customHeight="1">
      <c r="A21" s="172" t="s">
        <v>97</v>
      </c>
      <c r="B21" s="173"/>
      <c r="C21" s="173"/>
      <c r="D21" s="173"/>
      <c r="E21" s="174"/>
    </row>
    <row r="22" spans="1:5" ht="24">
      <c r="A22" s="156">
        <v>6110</v>
      </c>
      <c r="B22" s="156">
        <v>1</v>
      </c>
      <c r="C22" s="166" t="s">
        <v>29</v>
      </c>
      <c r="D22" s="167">
        <v>500000</v>
      </c>
      <c r="E22" s="168">
        <v>250947</v>
      </c>
    </row>
    <row r="23" spans="1:5" ht="24">
      <c r="A23" s="156">
        <v>6260</v>
      </c>
      <c r="B23" s="156">
        <v>2</v>
      </c>
      <c r="C23" s="166" t="s">
        <v>31</v>
      </c>
      <c r="D23" s="167">
        <v>25000</v>
      </c>
      <c r="E23" s="168">
        <v>0</v>
      </c>
    </row>
    <row r="24" spans="1:5" ht="24">
      <c r="A24" s="156">
        <v>6260</v>
      </c>
      <c r="B24" s="156">
        <v>3</v>
      </c>
      <c r="C24" s="166" t="s">
        <v>33</v>
      </c>
      <c r="D24" s="167">
        <v>12000</v>
      </c>
      <c r="E24" s="168">
        <v>0</v>
      </c>
    </row>
    <row r="25" spans="1:5" ht="24">
      <c r="A25" s="156">
        <v>6260</v>
      </c>
      <c r="B25" s="156">
        <v>4</v>
      </c>
      <c r="C25" s="166" t="s">
        <v>34</v>
      </c>
      <c r="D25" s="167">
        <v>30000</v>
      </c>
      <c r="E25" s="168">
        <v>0</v>
      </c>
    </row>
    <row r="26" spans="1:5" ht="24" hidden="1">
      <c r="A26" s="156">
        <v>6260</v>
      </c>
      <c r="B26" s="156">
        <v>5</v>
      </c>
      <c r="C26" s="166" t="s">
        <v>35</v>
      </c>
      <c r="D26" s="167"/>
      <c r="E26" s="168" t="s">
        <v>36</v>
      </c>
    </row>
    <row r="27" spans="1:5" ht="24" hidden="1">
      <c r="A27" s="156">
        <v>6260</v>
      </c>
      <c r="B27" s="156">
        <v>6</v>
      </c>
      <c r="C27" s="166" t="s">
        <v>37</v>
      </c>
      <c r="D27" s="167"/>
      <c r="E27" s="168" t="s">
        <v>36</v>
      </c>
    </row>
    <row r="28" spans="1:5" ht="24" hidden="1">
      <c r="A28" s="156">
        <v>6260</v>
      </c>
      <c r="B28" s="156">
        <v>7</v>
      </c>
      <c r="C28" s="166" t="s">
        <v>38</v>
      </c>
      <c r="D28" s="167"/>
      <c r="E28" s="168" t="s">
        <v>39</v>
      </c>
    </row>
    <row r="29" spans="1:5" ht="24" hidden="1">
      <c r="A29" s="156">
        <v>6260</v>
      </c>
      <c r="B29" s="156">
        <v>8</v>
      </c>
      <c r="C29" s="166" t="s">
        <v>40</v>
      </c>
      <c r="D29" s="167"/>
      <c r="E29" s="168" t="s">
        <v>41</v>
      </c>
    </row>
    <row r="30" spans="1:5" ht="24" hidden="1">
      <c r="A30" s="156">
        <v>6260</v>
      </c>
      <c r="B30" s="156">
        <v>9</v>
      </c>
      <c r="C30" s="166" t="s">
        <v>42</v>
      </c>
      <c r="D30" s="167"/>
      <c r="E30" s="168" t="s">
        <v>41</v>
      </c>
    </row>
    <row r="31" spans="1:5" ht="18.75" customHeight="1">
      <c r="A31" s="156"/>
      <c r="B31" s="156"/>
      <c r="C31" s="169" t="s">
        <v>21</v>
      </c>
      <c r="D31" s="170">
        <f>SUM(D22:D30)</f>
        <v>567000</v>
      </c>
      <c r="E31" s="171">
        <f>SUM(E22:E30)</f>
        <v>250947</v>
      </c>
    </row>
    <row r="32" spans="1:5" ht="24.75" customHeight="1">
      <c r="A32" s="144" t="s">
        <v>96</v>
      </c>
      <c r="B32" s="145"/>
      <c r="C32" s="145"/>
      <c r="D32" s="145"/>
      <c r="E32" s="146"/>
    </row>
    <row r="33" spans="1:5" ht="36">
      <c r="A33" s="156">
        <v>4300</v>
      </c>
      <c r="B33" s="156">
        <v>1</v>
      </c>
      <c r="C33" s="166" t="s">
        <v>44</v>
      </c>
      <c r="D33" s="167">
        <v>110000</v>
      </c>
      <c r="E33" s="168">
        <v>49673</v>
      </c>
    </row>
    <row r="34" spans="1:5" ht="12">
      <c r="A34" s="156"/>
      <c r="B34" s="156"/>
      <c r="C34" s="169" t="s">
        <v>21</v>
      </c>
      <c r="D34" s="170">
        <f>SUM(D33:D33)</f>
        <v>110000</v>
      </c>
      <c r="E34" s="170">
        <f>SUM(E33:E33)</f>
        <v>49673</v>
      </c>
    </row>
    <row r="35" spans="1:5" ht="30" customHeight="1">
      <c r="A35" s="144" t="s">
        <v>94</v>
      </c>
      <c r="B35" s="145"/>
      <c r="C35" s="145"/>
      <c r="D35" s="145"/>
      <c r="E35" s="146"/>
    </row>
    <row r="36" spans="1:5" ht="24">
      <c r="A36" s="156">
        <v>2450</v>
      </c>
      <c r="B36" s="156">
        <v>1</v>
      </c>
      <c r="C36" s="166" t="s">
        <v>47</v>
      </c>
      <c r="D36" s="167">
        <v>100000</v>
      </c>
      <c r="E36" s="175">
        <v>49490</v>
      </c>
    </row>
    <row r="37" spans="1:5" ht="24">
      <c r="A37" s="156">
        <v>6260</v>
      </c>
      <c r="B37" s="156">
        <v>2</v>
      </c>
      <c r="C37" s="166" t="s">
        <v>48</v>
      </c>
      <c r="D37" s="167">
        <v>160000</v>
      </c>
      <c r="E37" s="175">
        <v>0</v>
      </c>
    </row>
    <row r="38" spans="1:5" ht="24">
      <c r="A38" s="156">
        <v>6260</v>
      </c>
      <c r="B38" s="156">
        <v>3</v>
      </c>
      <c r="C38" s="166" t="s">
        <v>51</v>
      </c>
      <c r="D38" s="167">
        <v>70000</v>
      </c>
      <c r="E38" s="175">
        <v>0</v>
      </c>
    </row>
    <row r="39" spans="1:5" ht="24">
      <c r="A39" s="156">
        <v>2440</v>
      </c>
      <c r="B39" s="156">
        <v>4</v>
      </c>
      <c r="C39" s="166" t="s">
        <v>53</v>
      </c>
      <c r="D39" s="167">
        <v>80000</v>
      </c>
      <c r="E39" s="175">
        <v>0</v>
      </c>
    </row>
    <row r="40" spans="1:5" ht="15" customHeight="1">
      <c r="A40" s="156"/>
      <c r="B40" s="156"/>
      <c r="C40" s="169" t="s">
        <v>21</v>
      </c>
      <c r="D40" s="170">
        <f>SUM(D36:D39)</f>
        <v>410000</v>
      </c>
      <c r="E40" s="170">
        <f>SUM(E36:E39)</f>
        <v>49490</v>
      </c>
    </row>
    <row r="41" spans="1:5" ht="18" customHeight="1">
      <c r="A41" s="176" t="s">
        <v>95</v>
      </c>
      <c r="B41" s="177"/>
      <c r="C41" s="177"/>
      <c r="D41" s="177"/>
      <c r="E41" s="178"/>
    </row>
    <row r="42" spans="1:5" ht="27" customHeight="1">
      <c r="A42" s="156">
        <v>4300</v>
      </c>
      <c r="B42" s="156">
        <v>1</v>
      </c>
      <c r="C42" s="166" t="s">
        <v>56</v>
      </c>
      <c r="D42" s="167">
        <v>8000</v>
      </c>
      <c r="E42" s="179">
        <v>0</v>
      </c>
    </row>
    <row r="43" spans="1:5" ht="36">
      <c r="A43" s="156">
        <v>4300</v>
      </c>
      <c r="B43" s="156">
        <v>2</v>
      </c>
      <c r="C43" s="166" t="s">
        <v>57</v>
      </c>
      <c r="D43" s="167">
        <v>10000</v>
      </c>
      <c r="E43" s="179">
        <v>0</v>
      </c>
    </row>
    <row r="44" spans="1:5" ht="24">
      <c r="A44" s="156">
        <v>4300</v>
      </c>
      <c r="B44" s="156">
        <v>3</v>
      </c>
      <c r="C44" s="166" t="s">
        <v>58</v>
      </c>
      <c r="D44" s="167">
        <v>12000</v>
      </c>
      <c r="E44" s="179">
        <v>0</v>
      </c>
    </row>
    <row r="45" spans="1:5" ht="15" customHeight="1">
      <c r="A45" s="156"/>
      <c r="B45" s="156"/>
      <c r="C45" s="169" t="s">
        <v>21</v>
      </c>
      <c r="D45" s="170">
        <f>SUM(D42:D44)</f>
        <v>30000</v>
      </c>
      <c r="E45" s="170">
        <f>SUM(E42:E44)</f>
        <v>0</v>
      </c>
    </row>
    <row r="46" spans="1:5" ht="12.75" customHeight="1">
      <c r="A46" s="156">
        <v>4300</v>
      </c>
      <c r="B46" s="156"/>
      <c r="C46" s="180" t="s">
        <v>59</v>
      </c>
      <c r="D46" s="167">
        <v>200</v>
      </c>
      <c r="E46" s="179">
        <v>35</v>
      </c>
    </row>
    <row r="47" spans="1:5" ht="21" customHeight="1">
      <c r="A47" s="156"/>
      <c r="B47" s="156"/>
      <c r="C47" s="169" t="s">
        <v>60</v>
      </c>
      <c r="D47" s="170">
        <f>D14+D20+D31+D34+D40+D45+D46</f>
        <v>1464500</v>
      </c>
      <c r="E47" s="170">
        <f>E14+E20+E31+E34+E40+E45+E46</f>
        <v>455078</v>
      </c>
    </row>
    <row r="48" spans="1:5" s="153" customFormat="1" ht="37.5" customHeight="1">
      <c r="A48" s="147" t="s">
        <v>142</v>
      </c>
      <c r="B48" s="147"/>
      <c r="C48" s="147"/>
      <c r="D48" s="147"/>
      <c r="E48" s="147"/>
    </row>
    <row r="49" spans="1:7" s="153" customFormat="1" ht="24">
      <c r="A49" s="150" t="s">
        <v>1</v>
      </c>
      <c r="B49" s="150" t="s">
        <v>2</v>
      </c>
      <c r="C49" s="150" t="s">
        <v>3</v>
      </c>
      <c r="D49" s="151" t="s">
        <v>50</v>
      </c>
      <c r="E49" s="152" t="s">
        <v>100</v>
      </c>
      <c r="G49" s="154"/>
    </row>
    <row r="50" spans="1:5" ht="25.5" customHeight="1">
      <c r="A50" s="156">
        <v>2440</v>
      </c>
      <c r="B50" s="156">
        <v>1</v>
      </c>
      <c r="C50" s="166" t="s">
        <v>62</v>
      </c>
      <c r="D50" s="167">
        <v>300000</v>
      </c>
      <c r="E50" s="168">
        <v>0</v>
      </c>
    </row>
    <row r="51" spans="1:7" ht="39.75" customHeight="1">
      <c r="A51" s="156">
        <v>4300</v>
      </c>
      <c r="B51" s="156">
        <v>2</v>
      </c>
      <c r="C51" s="166" t="s">
        <v>65</v>
      </c>
      <c r="D51" s="167">
        <v>70000</v>
      </c>
      <c r="E51" s="168">
        <v>17214</v>
      </c>
      <c r="G51" s="161"/>
    </row>
    <row r="52" spans="1:5" ht="28.5" customHeight="1" hidden="1">
      <c r="A52" s="156">
        <v>4300</v>
      </c>
      <c r="B52" s="156">
        <v>3</v>
      </c>
      <c r="C52" s="166" t="s">
        <v>66</v>
      </c>
      <c r="D52" s="167"/>
      <c r="E52" s="168" t="s">
        <v>45</v>
      </c>
    </row>
    <row r="53" spans="1:5" ht="24">
      <c r="A53" s="156">
        <v>2440</v>
      </c>
      <c r="B53" s="156">
        <v>3</v>
      </c>
      <c r="C53" s="166" t="s">
        <v>67</v>
      </c>
      <c r="D53" s="167">
        <v>25000</v>
      </c>
      <c r="E53" s="168">
        <v>4300</v>
      </c>
    </row>
    <row r="54" spans="1:5" ht="24">
      <c r="A54" s="156">
        <v>2440</v>
      </c>
      <c r="B54" s="156">
        <v>4</v>
      </c>
      <c r="C54" s="166" t="s">
        <v>69</v>
      </c>
      <c r="D54" s="167">
        <v>40000</v>
      </c>
      <c r="E54" s="168">
        <v>0</v>
      </c>
    </row>
    <row r="55" spans="1:7" ht="24.75" customHeight="1">
      <c r="A55" s="156">
        <v>2440</v>
      </c>
      <c r="B55" s="156">
        <v>5</v>
      </c>
      <c r="C55" s="166" t="s">
        <v>71</v>
      </c>
      <c r="D55" s="167">
        <v>15000</v>
      </c>
      <c r="E55" s="168">
        <v>0</v>
      </c>
      <c r="G55" s="161"/>
    </row>
    <row r="56" spans="1:7" ht="24.75" customHeight="1">
      <c r="A56" s="156">
        <v>2440</v>
      </c>
      <c r="B56" s="156">
        <v>6</v>
      </c>
      <c r="C56" s="166" t="s">
        <v>73</v>
      </c>
      <c r="D56" s="167">
        <v>12000</v>
      </c>
      <c r="E56" s="168">
        <v>0</v>
      </c>
      <c r="G56" s="161"/>
    </row>
    <row r="57" spans="1:7" ht="12.75" customHeight="1">
      <c r="A57" s="156">
        <v>2440</v>
      </c>
      <c r="B57" s="156">
        <v>7</v>
      </c>
      <c r="C57" s="166" t="s">
        <v>75</v>
      </c>
      <c r="D57" s="167">
        <v>12000</v>
      </c>
      <c r="E57" s="168">
        <v>0</v>
      </c>
      <c r="G57" s="161"/>
    </row>
    <row r="58" spans="1:5" ht="24">
      <c r="A58" s="156">
        <v>6260</v>
      </c>
      <c r="B58" s="156">
        <v>8</v>
      </c>
      <c r="C58" s="166" t="s">
        <v>77</v>
      </c>
      <c r="D58" s="167">
        <v>44000</v>
      </c>
      <c r="E58" s="168">
        <v>0</v>
      </c>
    </row>
    <row r="59" spans="1:7" ht="13.5" customHeight="1">
      <c r="A59" s="156">
        <v>4300</v>
      </c>
      <c r="B59" s="156">
        <v>9</v>
      </c>
      <c r="C59" s="180" t="s">
        <v>59</v>
      </c>
      <c r="D59" s="167">
        <v>100</v>
      </c>
      <c r="E59" s="179">
        <v>3</v>
      </c>
      <c r="G59" s="161"/>
    </row>
    <row r="60" spans="1:5" ht="21" customHeight="1">
      <c r="A60" s="156"/>
      <c r="B60" s="156"/>
      <c r="C60" s="169" t="s">
        <v>60</v>
      </c>
      <c r="D60" s="170">
        <f>SUM(D50:D59)</f>
        <v>518100</v>
      </c>
      <c r="E60" s="171">
        <f>SUM(E50:E59)</f>
        <v>21517</v>
      </c>
    </row>
    <row r="61" spans="2:5" s="153" customFormat="1" ht="12">
      <c r="B61" s="181"/>
      <c r="D61" s="182"/>
      <c r="E61" s="154"/>
    </row>
    <row r="62" ht="12">
      <c r="D62" s="161"/>
    </row>
    <row r="63" ht="12">
      <c r="D63" s="161"/>
    </row>
    <row r="64" ht="12">
      <c r="D64" s="161"/>
    </row>
    <row r="65" ht="12">
      <c r="D65" s="161"/>
    </row>
    <row r="66" ht="12">
      <c r="D66" s="161"/>
    </row>
    <row r="67" ht="12">
      <c r="D67" s="161"/>
    </row>
    <row r="68" ht="12">
      <c r="D68" s="161"/>
    </row>
    <row r="69" ht="12">
      <c r="D69" s="161"/>
    </row>
    <row r="70" ht="12">
      <c r="D70" s="161"/>
    </row>
    <row r="71" ht="12">
      <c r="D71" s="161"/>
    </row>
    <row r="72" ht="12">
      <c r="D72" s="161"/>
    </row>
    <row r="73" ht="12">
      <c r="D73" s="161"/>
    </row>
    <row r="74" ht="12">
      <c r="D74" s="161"/>
    </row>
  </sheetData>
  <mergeCells count="16">
    <mergeCell ref="D7:D8"/>
    <mergeCell ref="E4:E5"/>
    <mergeCell ref="E7:E8"/>
    <mergeCell ref="A1:E1"/>
    <mergeCell ref="A3:E3"/>
    <mergeCell ref="B4:B5"/>
    <mergeCell ref="C4:C5"/>
    <mergeCell ref="D4:D5"/>
    <mergeCell ref="B7:B8"/>
    <mergeCell ref="C7:C8"/>
    <mergeCell ref="A48:E48"/>
    <mergeCell ref="A15:E15"/>
    <mergeCell ref="A35:E35"/>
    <mergeCell ref="A41:E41"/>
    <mergeCell ref="A21:E21"/>
    <mergeCell ref="A32:E32"/>
  </mergeCells>
  <printOptions/>
  <pageMargins left="0.77" right="0.23" top="0.62" bottom="0.74" header="0.39" footer="0.63"/>
  <pageSetup horizontalDpi="300" verticalDpi="3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</dc:creator>
  <cp:keywords/>
  <dc:description/>
  <cp:lastModifiedBy>aza</cp:lastModifiedBy>
  <cp:lastPrinted>2004-08-10T12:15:30Z</cp:lastPrinted>
  <dcterms:created xsi:type="dcterms:W3CDTF">2004-07-20T09:40:57Z</dcterms:created>
  <dcterms:modified xsi:type="dcterms:W3CDTF">2004-08-10T12:19:43Z</dcterms:modified>
  <cp:category/>
  <cp:version/>
  <cp:contentType/>
  <cp:contentStatus/>
</cp:coreProperties>
</file>