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Inwest" sheetId="1" r:id="rId1"/>
  </sheets>
  <externalReferences>
    <externalReference r:id="rId4"/>
  </externalReferences>
  <definedNames>
    <definedName name="_xlnm.Print_Titles" localSheetId="0">'WInwest'!$3:$3</definedName>
  </definedNames>
  <calcPr fullCalcOnLoad="1"/>
</workbook>
</file>

<file path=xl/sharedStrings.xml><?xml version="1.0" encoding="utf-8"?>
<sst xmlns="http://schemas.openxmlformats.org/spreadsheetml/2006/main" count="135" uniqueCount="115">
  <si>
    <t>I . SPRAWOZDANIE  Z  WYKONANIA  BUDŻETU MIASTA  NA  ROK  2003                                                      W ZAKRESIE  INWESTYCJI  MIEJSKICH - realizowanych przez Wydział Inwestycji</t>
  </si>
  <si>
    <t>lp.</t>
  </si>
  <si>
    <t>Nazwa zadania inwestycyjnego</t>
  </si>
  <si>
    <t>data rozpoczęcia</t>
  </si>
  <si>
    <t>data zakończenia</t>
  </si>
  <si>
    <t>plan 2003r</t>
  </si>
  <si>
    <t>wykonanie                na dzień 30.06.2003r.</t>
  </si>
  <si>
    <t>%</t>
  </si>
  <si>
    <t>INWESTYCJE  ŁĄCZNIE  :</t>
  </si>
  <si>
    <t xml:space="preserve">                 + środki Rad Dzielnic</t>
  </si>
  <si>
    <t xml:space="preserve">   + GFOŚ</t>
  </si>
  <si>
    <t>I</t>
  </si>
  <si>
    <t xml:space="preserve"> DZIAŁ  600</t>
  </si>
  <si>
    <t>TRANSPORT  I  ŁĄCZNOŚĆ</t>
  </si>
  <si>
    <t xml:space="preserve">                         GFOŚ</t>
  </si>
  <si>
    <t xml:space="preserve"> ROZDZIAŁ  60004  §   6050</t>
  </si>
  <si>
    <t xml:space="preserve"> LOKALNY TRANSPORT ZBIOROWY</t>
  </si>
  <si>
    <t xml:space="preserve"> - dokumentacja przyszłościowa                                   zajezdnia autobusowa</t>
  </si>
  <si>
    <t xml:space="preserve"> DZIAŁ  600  ROZDZIAŁ  60004  §  4300</t>
  </si>
  <si>
    <t xml:space="preserve"> - przygotowanie przetargów</t>
  </si>
  <si>
    <t xml:space="preserve"> ROZDZIAŁ  60015  §   6050</t>
  </si>
  <si>
    <t>DROGI  PUBLICZNE  W  MIASTACH  NA  PRAWACH  POWIATU</t>
  </si>
  <si>
    <t xml:space="preserve"> - Droga Różowa - etap III faza 1a                                                             (włączenie ul. Lotników w ul. Wielkopolską)</t>
  </si>
  <si>
    <t xml:space="preserve"> - Droga Różowa - etap III faza 1b                                                                    ( węzeł Al.Zwycięstwa z ul. Wielkopolską)</t>
  </si>
  <si>
    <t xml:space="preserve"> - Droga Różowa - etap III faza 1c                                                           (wiadukty w ulicy Stryjskiej)</t>
  </si>
  <si>
    <t xml:space="preserve"> - wymiana słupów trakcyjnych w ul. Morskiej</t>
  </si>
  <si>
    <t xml:space="preserve"> - Trasa Kwiatkowskiego - prace przygotowawcze</t>
  </si>
  <si>
    <t xml:space="preserve"> - wykup terenów    §  6060</t>
  </si>
  <si>
    <t xml:space="preserve"> ROZDZIAŁ   60015  §   4300</t>
  </si>
  <si>
    <t xml:space="preserve"> ROZDZIAŁ   60016  §   6050</t>
  </si>
  <si>
    <t>DROGI  PUBLICZNE  GMINNE</t>
  </si>
  <si>
    <t xml:space="preserve">                           GFOŚ</t>
  </si>
  <si>
    <t xml:space="preserve"> - ulica Myśliwska </t>
  </si>
  <si>
    <t xml:space="preserve"> - ulica Dembińskiego - I etap</t>
  </si>
  <si>
    <t xml:space="preserve"> - ulica Kaprów</t>
  </si>
  <si>
    <t xml:space="preserve"> - ulica Powstania Wielkopolskiego</t>
  </si>
  <si>
    <t xml:space="preserve"> - ulica Kowieńska</t>
  </si>
  <si>
    <t xml:space="preserve"> - os.Dąbrowa - ulica Serdecznikowa, Nowowiczlińska, Piołunowa, Szałwiowa</t>
  </si>
  <si>
    <t xml:space="preserve"> - ulica Żeliwna</t>
  </si>
  <si>
    <t xml:space="preserve"> - dokumentacja przyszłościowa (aktualizacja)</t>
  </si>
  <si>
    <t xml:space="preserve"> - wykup terenów       §  6060</t>
  </si>
  <si>
    <t xml:space="preserve"> - ulica Chabrowa </t>
  </si>
  <si>
    <t xml:space="preserve"> RD</t>
  </si>
  <si>
    <t xml:space="preserve"> ROZDZIAŁ   60016  §   4300</t>
  </si>
  <si>
    <t xml:space="preserve"> - zatoka autobusowa przy ul. Unruga</t>
  </si>
  <si>
    <t>RD</t>
  </si>
  <si>
    <t xml:space="preserve"> - zatoka autobusowa przy ul. Necla</t>
  </si>
  <si>
    <t>II</t>
  </si>
  <si>
    <t xml:space="preserve"> DZIAŁ  630  ROZDZIAŁ  63095  §  6050</t>
  </si>
  <si>
    <t>TURYSTYKA  - POZOSTAŁA  DZIAŁALNOŚĆ</t>
  </si>
  <si>
    <t xml:space="preserve"> DZIAŁ  630  ROZDZIAŁ  63095  §  4300</t>
  </si>
  <si>
    <t>III</t>
  </si>
  <si>
    <t xml:space="preserve"> DZIAŁ  710  ROZDZIAŁ  71095 </t>
  </si>
  <si>
    <t>DZIAŁALNOŚĆ USŁUGOWA - POZOSTAŁA  DZIAŁALNOŚĆ</t>
  </si>
  <si>
    <t>1.</t>
  </si>
  <si>
    <t xml:space="preserve"> - obsługa inwestorska nadzoru gwarancyjnego</t>
  </si>
  <si>
    <t>§  4300</t>
  </si>
  <si>
    <t>2.</t>
  </si>
  <si>
    <t>Pomorski Park Technologiczny - dok.przyszłościowa</t>
  </si>
  <si>
    <t>§  6050</t>
  </si>
  <si>
    <t>IV</t>
  </si>
  <si>
    <t xml:space="preserve"> DZIAŁ  801 -  OŚWIATA I WYCHOWANIE</t>
  </si>
  <si>
    <t xml:space="preserve"> ROZDZIAŁ  80101  §  6050</t>
  </si>
  <si>
    <t xml:space="preserve"> SZKOŁY PODSTAWOWE</t>
  </si>
  <si>
    <t xml:space="preserve"> - sala gimnastyczna przy ZS Nr 4</t>
  </si>
  <si>
    <t xml:space="preserve"> - przebudowa dachu w ZS Nr 15</t>
  </si>
  <si>
    <t xml:space="preserve"> - dokumentacja przyszłościowa</t>
  </si>
  <si>
    <t xml:space="preserve"> ROZDZIAŁ  80120  §  6050</t>
  </si>
  <si>
    <t xml:space="preserve"> LICEA  OGÓLNOKSZTAŁCĄCE</t>
  </si>
  <si>
    <t xml:space="preserve"> - przebudowa V LO </t>
  </si>
  <si>
    <t xml:space="preserve"> ROZDZIAŁ  80130  §  6050</t>
  </si>
  <si>
    <t xml:space="preserve"> SZKOŁY  ZAWODOWE</t>
  </si>
  <si>
    <t xml:space="preserve"> - kotłownia z wymianą instalacji c.o. w Zespole Szkół Kolejowych</t>
  </si>
  <si>
    <t xml:space="preserve"> ROZDZIAŁ  80130  §  4300</t>
  </si>
  <si>
    <t>V</t>
  </si>
  <si>
    <t xml:space="preserve"> DZIAŁ  900</t>
  </si>
  <si>
    <t xml:space="preserve"> GOSPODARKA  KOMUNALNA  I  OCHRONA  ŚRODOWISKA</t>
  </si>
  <si>
    <t xml:space="preserve"> ROZDZIAŁ  90001  §  6050</t>
  </si>
  <si>
    <t>GOSPODARKA ŚCIEKOWA I OCHRONA WÓD</t>
  </si>
  <si>
    <t xml:space="preserve"> ROZDZIAŁ  90001  §  4300</t>
  </si>
  <si>
    <t xml:space="preserve"> ROZDZIAŁ  90013  §  61100</t>
  </si>
  <si>
    <t xml:space="preserve"> SCHRONISKA DLA ZWIERZĄT</t>
  </si>
  <si>
    <t>GFOŚ</t>
  </si>
  <si>
    <t xml:space="preserve"> ROZDZIAŁ  90015  §  6050</t>
  </si>
  <si>
    <t xml:space="preserve"> OŚWIETLENIE  ULIC</t>
  </si>
  <si>
    <t xml:space="preserve"> ROZDZIAŁ  90015  §  4300</t>
  </si>
  <si>
    <t xml:space="preserve"> ROZDZIAŁ  90095  §  6050</t>
  </si>
  <si>
    <t xml:space="preserve"> POZOSTAŁA DZIAŁALNOŚĆ</t>
  </si>
  <si>
    <t xml:space="preserve"> INWESTYCJE  KOMUNALNE</t>
  </si>
  <si>
    <t xml:space="preserve"> - cmentarz komunalny Pierwoszyno</t>
  </si>
  <si>
    <t xml:space="preserve"> - wykonanie schodów do przystani rybackiej i plaży </t>
  </si>
  <si>
    <t xml:space="preserve"> - zniwelowanie skarpy i ułożenie chodnika wzdłuż ul. Arciszewskich</t>
  </si>
  <si>
    <t xml:space="preserve">RD </t>
  </si>
  <si>
    <t>LOKALNE  INICJATYWY   INWESTYCYJNE</t>
  </si>
  <si>
    <t xml:space="preserve"> ROZDZIAŁ  90095  §  4270</t>
  </si>
  <si>
    <t xml:space="preserve"> - zajezdnia autobusowa przy ul. Chwaszczyńskiej</t>
  </si>
  <si>
    <t xml:space="preserve"> ROZDZIAŁ  90095  §  4300</t>
  </si>
  <si>
    <t>VI</t>
  </si>
  <si>
    <t xml:space="preserve"> DZIAŁ  921  ROZDZIAŁ  92118  §  6050</t>
  </si>
  <si>
    <t>KULTURA  I  OCHRONA  DZIEDZICTWA  NARODOWEGO  -  MUZEA</t>
  </si>
  <si>
    <t xml:space="preserve"> - Muzeum Miasta Gdyni</t>
  </si>
  <si>
    <t>VII</t>
  </si>
  <si>
    <t xml:space="preserve"> DZIAŁ  926  ROZDZIAŁ  92601  §  6050</t>
  </si>
  <si>
    <t>KULTURA  FIZYCZNA  I  SPORT  -  OBIEKTY SPORTOWE</t>
  </si>
  <si>
    <t xml:space="preserve"> - hala sportowo-widowiskowa</t>
  </si>
  <si>
    <t xml:space="preserve">                             dofinansowanie ze środków MENiS</t>
  </si>
  <si>
    <t xml:space="preserve"> - budowa kompleksu boisk w Gdyni</t>
  </si>
  <si>
    <t xml:space="preserve"> - sztuczne lodowisko   / rozliczenie końcowe robót wykonanych w 2001roku /</t>
  </si>
  <si>
    <r>
      <t xml:space="preserve"> - rozwój  turystyki w rejonie Zatoki Gdańskiej </t>
    </r>
    <r>
      <rPr>
        <i/>
        <sz val="9"/>
        <rFont val="Arial CE"/>
        <family val="2"/>
      </rPr>
      <t>(program PHARE - koszt gminy)</t>
    </r>
  </si>
  <si>
    <r>
      <t xml:space="preserve"> - uzbrojenie obszaru Gdynia-Zachód </t>
    </r>
    <r>
      <rPr>
        <i/>
        <sz val="9"/>
        <rFont val="Arial CE"/>
        <family val="2"/>
      </rPr>
      <t>(program ISPA - koszt gminy)</t>
    </r>
  </si>
  <si>
    <r>
      <t xml:space="preserve"> - dokumentacja przyszłościowa </t>
    </r>
    <r>
      <rPr>
        <i/>
        <sz val="9"/>
        <rFont val="Arial CE"/>
        <family val="2"/>
      </rPr>
      <t>(cmentarz przy ulicy Spokojnej)</t>
    </r>
  </si>
  <si>
    <r>
      <t xml:space="preserve"> - </t>
    </r>
    <r>
      <rPr>
        <b/>
        <sz val="9"/>
        <rFont val="Arial CE"/>
        <family val="2"/>
      </rPr>
      <t>regulacja cieków naturalnych i kanalizacje burzowe, w tym :</t>
    </r>
    <r>
      <rPr>
        <sz val="9"/>
        <rFont val="Arial CE"/>
        <family val="2"/>
      </rPr>
      <t xml:space="preserve">                                                                   *</t>
    </r>
    <r>
      <rPr>
        <i/>
        <sz val="9"/>
        <rFont val="Arial CE"/>
        <family val="2"/>
      </rPr>
      <t xml:space="preserve">przebudowa kan.deszczowej w ulicy Miętowej (600.000)                                                              *dokumentacja przyszłościowa - zbiornik Krykulec   (100.000) </t>
    </r>
  </si>
  <si>
    <r>
      <t xml:space="preserve"> - </t>
    </r>
    <r>
      <rPr>
        <b/>
        <sz val="9"/>
        <rFont val="Arial CE"/>
        <family val="2"/>
      </rPr>
      <t xml:space="preserve">uzupełnienia kanalizacji sanitarnej,                                         w tym :  </t>
    </r>
    <r>
      <rPr>
        <sz val="9"/>
        <rFont val="Arial CE"/>
        <family val="2"/>
      </rPr>
      <t xml:space="preserve">                                                                                     *</t>
    </r>
    <r>
      <rPr>
        <i/>
        <sz val="9"/>
        <rFont val="Arial CE"/>
        <family val="2"/>
      </rPr>
      <t>uzbrojenie dzielnicy Meksyk      (990.000)                                                                           *dokumentacja przyszłościowa - uzbrojenie rejonu Rungurska, Przemyska (95.000)</t>
    </r>
  </si>
  <si>
    <t>oświetlenie schodów przy ul. Kopernika i Syrokomli</t>
  </si>
  <si>
    <t xml:space="preserve"> - modernizacja klatek dla zwierząt w chronisku "Ciapkowo" ( wymiana zieleni, budowa przyłącza  kan.sanitarnej )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</si>
</sst>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,###.#"/>
    <numFmt numFmtId="165" formatCode="###,###.\O"/>
    <numFmt numFmtId="166" formatCode="###,###.0"/>
    <numFmt numFmtId="167" formatCode="###.0"/>
    <numFmt numFmtId="168" formatCode="0.0%"/>
    <numFmt numFmtId="169" formatCode="0.0"/>
    <numFmt numFmtId="170" formatCode="###,###.##"/>
    <numFmt numFmtId="171" formatCode="###,###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"/>
    <numFmt numFmtId="175" formatCode="_-* #,##0.000\ &quot;zł&quot;_-;\-* #,##0.000\ &quot;zł&quot;_-;_-* &quot;-&quot;??\ &quot;zł&quot;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#\.##0"/>
    <numFmt numFmtId="179" formatCode="##,##\.0"/>
    <numFmt numFmtId="180" formatCode="#,###,##\.0"/>
    <numFmt numFmtId="181" formatCode="###,###,###.0"/>
    <numFmt numFmtId="182" formatCode="###,###,###.00"/>
    <numFmt numFmtId="183" formatCode="###,###,###"/>
    <numFmt numFmtId="184" formatCode="###,###.0.\O"/>
    <numFmt numFmtId="185" formatCode="###,###.00"/>
    <numFmt numFmtId="186" formatCode="00\-00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\+\ ###,###.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sz val="7"/>
      <color indexed="8"/>
      <name val="Arial CE"/>
      <family val="2"/>
    </font>
    <font>
      <sz val="9"/>
      <color indexed="8"/>
      <name val="Arial CE"/>
      <family val="2"/>
    </font>
    <font>
      <sz val="14"/>
      <color indexed="8"/>
      <name val="Arial CE"/>
      <family val="2"/>
    </font>
    <font>
      <b/>
      <i/>
      <sz val="14"/>
      <color indexed="8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i/>
      <sz val="9"/>
      <color indexed="10"/>
      <name val="Arial CE"/>
      <family val="2"/>
    </font>
    <font>
      <i/>
      <sz val="9"/>
      <color indexed="8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10"/>
      <color indexed="56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b/>
      <i/>
      <sz val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6" fillId="0" borderId="1" xfId="18" applyFont="1" applyBorder="1" applyAlignment="1">
      <alignment horizontal="center" vertical="top" wrapText="1"/>
      <protection/>
    </xf>
    <xf numFmtId="0" fontId="0" fillId="0" borderId="0" xfId="18" applyFill="1" applyBorder="1">
      <alignment/>
      <protection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7" fillId="2" borderId="2" xfId="18" applyFont="1" applyFill="1" applyBorder="1" applyAlignment="1">
      <alignment vertical="center"/>
      <protection/>
    </xf>
    <xf numFmtId="0" fontId="8" fillId="2" borderId="3" xfId="18" applyFont="1" applyFill="1" applyBorder="1" applyAlignment="1">
      <alignment horizontal="centerContinuous" vertical="center" wrapText="1"/>
      <protection/>
    </xf>
    <xf numFmtId="0" fontId="9" fillId="2" borderId="4" xfId="18" applyFont="1" applyFill="1" applyBorder="1" applyAlignment="1">
      <alignment horizontal="center" vertical="center" wrapText="1"/>
      <protection/>
    </xf>
    <xf numFmtId="0" fontId="9" fillId="2" borderId="5" xfId="18" applyFont="1" applyFill="1" applyBorder="1" applyAlignment="1">
      <alignment horizontal="center" vertical="center" wrapText="1"/>
      <protection/>
    </xf>
    <xf numFmtId="171" fontId="8" fillId="2" borderId="3" xfId="18" applyNumberFormat="1" applyFont="1" applyFill="1" applyBorder="1" applyAlignment="1">
      <alignment horizontal="center" vertical="center" wrapText="1"/>
      <protection/>
    </xf>
    <xf numFmtId="4" fontId="10" fillId="0" borderId="6" xfId="18" applyNumberFormat="1" applyFont="1" applyBorder="1" applyAlignment="1">
      <alignment horizontal="center" vertical="center" wrapText="1"/>
      <protection/>
    </xf>
    <xf numFmtId="0" fontId="11" fillId="0" borderId="7" xfId="18" applyFont="1" applyBorder="1" applyAlignment="1">
      <alignment horizontal="center" vertical="center" wrapText="1"/>
      <protection/>
    </xf>
    <xf numFmtId="0" fontId="12" fillId="0" borderId="0" xfId="18" applyFont="1" applyFill="1" applyBorder="1" applyAlignment="1">
      <alignment horizontal="center" wrapText="1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 horizontal="center"/>
    </xf>
    <xf numFmtId="1" fontId="0" fillId="0" borderId="9" xfId="18" applyNumberForma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12" xfId="0" applyFont="1" applyBorder="1" applyAlignment="1">
      <alignment horizontal="centerContinuous"/>
    </xf>
    <xf numFmtId="164" fontId="14" fillId="0" borderId="13" xfId="0" applyNumberFormat="1" applyFont="1" applyBorder="1" applyAlignment="1">
      <alignment/>
    </xf>
    <xf numFmtId="0" fontId="14" fillId="0" borderId="14" xfId="0" applyFont="1" applyBorder="1" applyAlignment="1">
      <alignment/>
    </xf>
    <xf numFmtId="3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9" fontId="0" fillId="0" borderId="17" xfId="0" applyNumberFormat="1" applyBorder="1" applyAlignment="1">
      <alignment/>
    </xf>
    <xf numFmtId="0" fontId="16" fillId="3" borderId="18" xfId="0" applyFont="1" applyFill="1" applyBorder="1" applyAlignment="1">
      <alignment horizontal="centerContinuous"/>
    </xf>
    <xf numFmtId="0" fontId="17" fillId="3" borderId="19" xfId="0" applyFont="1" applyFill="1" applyBorder="1" applyAlignment="1">
      <alignment horizontal="centerContinuous"/>
    </xf>
    <xf numFmtId="164" fontId="18" fillId="3" borderId="20" xfId="0" applyNumberFormat="1" applyFont="1" applyFill="1" applyBorder="1" applyAlignment="1">
      <alignment/>
    </xf>
    <xf numFmtId="0" fontId="18" fillId="3" borderId="21" xfId="0" applyFont="1" applyFill="1" applyBorder="1" applyAlignment="1">
      <alignment/>
    </xf>
    <xf numFmtId="3" fontId="17" fillId="3" borderId="22" xfId="0" applyNumberFormat="1" applyFont="1" applyFill="1" applyBorder="1" applyAlignment="1">
      <alignment/>
    </xf>
    <xf numFmtId="4" fontId="17" fillId="3" borderId="23" xfId="0" applyNumberFormat="1" applyFont="1" applyFill="1" applyBorder="1" applyAlignment="1">
      <alignment/>
    </xf>
    <xf numFmtId="9" fontId="19" fillId="0" borderId="24" xfId="0" applyNumberFormat="1" applyFont="1" applyBorder="1" applyAlignment="1">
      <alignment/>
    </xf>
    <xf numFmtId="0" fontId="18" fillId="4" borderId="25" xfId="0" applyFont="1" applyFill="1" applyBorder="1" applyAlignment="1">
      <alignment horizontal="centerContinuous"/>
    </xf>
    <xf numFmtId="0" fontId="18" fillId="4" borderId="26" xfId="0" applyFont="1" applyFill="1" applyBorder="1" applyAlignment="1">
      <alignment horizontal="centerContinuous"/>
    </xf>
    <xf numFmtId="164" fontId="20" fillId="4" borderId="27" xfId="0" applyNumberFormat="1" applyFont="1" applyFill="1" applyBorder="1" applyAlignment="1">
      <alignment/>
    </xf>
    <xf numFmtId="0" fontId="20" fillId="4" borderId="28" xfId="0" applyFont="1" applyFill="1" applyBorder="1" applyAlignment="1">
      <alignment/>
    </xf>
    <xf numFmtId="3" fontId="21" fillId="4" borderId="29" xfId="0" applyNumberFormat="1" applyFont="1" applyFill="1" applyBorder="1" applyAlignment="1">
      <alignment/>
    </xf>
    <xf numFmtId="4" fontId="17" fillId="4" borderId="30" xfId="18" applyNumberFormat="1" applyFont="1" applyFill="1" applyBorder="1" applyAlignment="1">
      <alignment horizontal="right"/>
      <protection/>
    </xf>
    <xf numFmtId="9" fontId="19" fillId="0" borderId="31" xfId="0" applyNumberFormat="1" applyFont="1" applyBorder="1" applyAlignment="1">
      <alignment/>
    </xf>
    <xf numFmtId="0" fontId="16" fillId="0" borderId="32" xfId="0" applyFont="1" applyBorder="1" applyAlignment="1">
      <alignment horizontal="centerContinuous"/>
    </xf>
    <xf numFmtId="0" fontId="16" fillId="0" borderId="12" xfId="0" applyNumberFormat="1" applyFont="1" applyBorder="1" applyAlignment="1">
      <alignment/>
    </xf>
    <xf numFmtId="0" fontId="19" fillId="0" borderId="33" xfId="0" applyNumberFormat="1" applyFont="1" applyBorder="1" applyAlignment="1">
      <alignment/>
    </xf>
    <xf numFmtId="0" fontId="19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4" fontId="19" fillId="0" borderId="36" xfId="18" applyNumberFormat="1" applyFont="1" applyBorder="1" applyAlignment="1">
      <alignment horizontal="right"/>
      <protection/>
    </xf>
    <xf numFmtId="9" fontId="19" fillId="0" borderId="37" xfId="0" applyNumberFormat="1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NumberFormat="1" applyFont="1" applyBorder="1" applyAlignment="1">
      <alignment/>
    </xf>
    <xf numFmtId="0" fontId="19" fillId="0" borderId="40" xfId="0" applyNumberFormat="1" applyFont="1" applyBorder="1" applyAlignment="1">
      <alignment/>
    </xf>
    <xf numFmtId="0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4" fontId="16" fillId="0" borderId="43" xfId="0" applyNumberFormat="1" applyFont="1" applyBorder="1" applyAlignment="1">
      <alignment/>
    </xf>
    <xf numFmtId="9" fontId="19" fillId="0" borderId="44" xfId="0" applyNumberFormat="1" applyFont="1" applyBorder="1" applyAlignment="1">
      <alignment/>
    </xf>
    <xf numFmtId="0" fontId="18" fillId="4" borderId="45" xfId="0" applyFont="1" applyFill="1" applyBorder="1" applyAlignment="1">
      <alignment/>
    </xf>
    <xf numFmtId="0" fontId="18" fillId="4" borderId="1" xfId="0" applyNumberFormat="1" applyFont="1" applyFill="1" applyBorder="1" applyAlignment="1">
      <alignment/>
    </xf>
    <xf numFmtId="0" fontId="17" fillId="4" borderId="46" xfId="0" applyNumberFormat="1" applyFont="1" applyFill="1" applyBorder="1" applyAlignment="1">
      <alignment/>
    </xf>
    <xf numFmtId="0" fontId="18" fillId="4" borderId="47" xfId="0" applyNumberFormat="1" applyFont="1" applyFill="1" applyBorder="1" applyAlignment="1">
      <alignment/>
    </xf>
    <xf numFmtId="3" fontId="17" fillId="4" borderId="48" xfId="0" applyNumberFormat="1" applyFont="1" applyFill="1" applyBorder="1" applyAlignment="1">
      <alignment/>
    </xf>
    <xf numFmtId="4" fontId="17" fillId="4" borderId="49" xfId="18" applyNumberFormat="1" applyFont="1" applyFill="1" applyBorder="1" applyAlignment="1">
      <alignment horizontal="right"/>
      <protection/>
    </xf>
    <xf numFmtId="9" fontId="19" fillId="0" borderId="50" xfId="0" applyNumberFormat="1" applyFont="1" applyBorder="1" applyAlignment="1">
      <alignment/>
    </xf>
    <xf numFmtId="0" fontId="19" fillId="0" borderId="51" xfId="0" applyFont="1" applyBorder="1" applyAlignment="1">
      <alignment/>
    </xf>
    <xf numFmtId="0" fontId="16" fillId="0" borderId="34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4" fontId="19" fillId="0" borderId="52" xfId="18" applyNumberFormat="1" applyFont="1" applyBorder="1" applyAlignment="1">
      <alignment horizontal="right"/>
      <protection/>
    </xf>
    <xf numFmtId="9" fontId="19" fillId="0" borderId="53" xfId="0" applyNumberFormat="1" applyFont="1" applyBorder="1" applyAlignment="1">
      <alignment/>
    </xf>
    <xf numFmtId="0" fontId="19" fillId="0" borderId="54" xfId="0" applyFont="1" applyBorder="1" applyAlignment="1">
      <alignment/>
    </xf>
    <xf numFmtId="0" fontId="16" fillId="0" borderId="39" xfId="0" applyNumberFormat="1" applyFont="1" applyBorder="1" applyAlignment="1">
      <alignment wrapText="1"/>
    </xf>
    <xf numFmtId="9" fontId="10" fillId="0" borderId="55" xfId="18" applyNumberFormat="1" applyFont="1" applyBorder="1" applyAlignment="1">
      <alignment horizontal="right" wrapText="1"/>
      <protection/>
    </xf>
    <xf numFmtId="0" fontId="19" fillId="0" borderId="56" xfId="0" applyFont="1" applyBorder="1" applyAlignment="1">
      <alignment/>
    </xf>
    <xf numFmtId="0" fontId="19" fillId="0" borderId="57" xfId="0" applyNumberFormat="1" applyFont="1" applyBorder="1" applyAlignment="1">
      <alignment wrapText="1"/>
    </xf>
    <xf numFmtId="0" fontId="19" fillId="0" borderId="58" xfId="0" applyNumberFormat="1" applyFont="1" applyBorder="1" applyAlignment="1">
      <alignment/>
    </xf>
    <xf numFmtId="0" fontId="19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4" fontId="19" fillId="0" borderId="9" xfId="18" applyNumberFormat="1" applyFont="1" applyBorder="1" applyAlignment="1">
      <alignment horizontal="right"/>
      <protection/>
    </xf>
    <xf numFmtId="9" fontId="19" fillId="0" borderId="61" xfId="18" applyNumberFormat="1" applyFont="1" applyBorder="1">
      <alignment/>
      <protection/>
    </xf>
    <xf numFmtId="0" fontId="19" fillId="0" borderId="26" xfId="0" applyNumberFormat="1" applyFont="1" applyBorder="1" applyAlignment="1">
      <alignment wrapText="1"/>
    </xf>
    <xf numFmtId="0" fontId="19" fillId="0" borderId="62" xfId="0" applyNumberFormat="1" applyFont="1" applyBorder="1" applyAlignment="1">
      <alignment/>
    </xf>
    <xf numFmtId="0" fontId="19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4" fontId="19" fillId="0" borderId="49" xfId="18" applyNumberFormat="1" applyFont="1" applyBorder="1" applyAlignment="1">
      <alignment horizontal="right"/>
      <protection/>
    </xf>
    <xf numFmtId="9" fontId="19" fillId="0" borderId="50" xfId="18" applyNumberFormat="1" applyFont="1" applyBorder="1">
      <alignment/>
      <protection/>
    </xf>
    <xf numFmtId="0" fontId="0" fillId="0" borderId="0" xfId="18" applyFill="1" applyBorder="1" applyAlignment="1">
      <alignment/>
      <protection/>
    </xf>
    <xf numFmtId="0" fontId="19" fillId="0" borderId="12" xfId="0" applyNumberFormat="1" applyFont="1" applyBorder="1" applyAlignment="1">
      <alignment wrapText="1"/>
    </xf>
    <xf numFmtId="4" fontId="10" fillId="0" borderId="65" xfId="18" applyNumberFormat="1" applyFont="1" applyBorder="1" applyAlignment="1">
      <alignment horizontal="right"/>
      <protection/>
    </xf>
    <xf numFmtId="9" fontId="10" fillId="0" borderId="66" xfId="18" applyNumberFormat="1" applyFont="1" applyBorder="1" applyAlignment="1">
      <alignment horizontal="center"/>
      <protection/>
    </xf>
    <xf numFmtId="0" fontId="19" fillId="0" borderId="38" xfId="0" applyFont="1" applyBorder="1" applyAlignment="1">
      <alignment/>
    </xf>
    <xf numFmtId="0" fontId="19" fillId="0" borderId="19" xfId="0" applyNumberFormat="1" applyFont="1" applyBorder="1" applyAlignment="1">
      <alignment wrapText="1"/>
    </xf>
    <xf numFmtId="0" fontId="19" fillId="0" borderId="20" xfId="0" applyNumberFormat="1" applyFont="1" applyBorder="1" applyAlignment="1">
      <alignment/>
    </xf>
    <xf numFmtId="0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4" fontId="19" fillId="0" borderId="23" xfId="18" applyNumberFormat="1" applyFont="1" applyBorder="1" applyAlignment="1">
      <alignment horizontal="right"/>
      <protection/>
    </xf>
    <xf numFmtId="9" fontId="19" fillId="0" borderId="24" xfId="18" applyNumberFormat="1" applyFont="1" applyBorder="1">
      <alignment/>
      <protection/>
    </xf>
    <xf numFmtId="0" fontId="19" fillId="0" borderId="20" xfId="0" applyNumberFormat="1" applyFont="1" applyFill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29" xfId="0" applyNumberFormat="1" applyFont="1" applyBorder="1" applyAlignment="1">
      <alignment/>
    </xf>
    <xf numFmtId="0" fontId="19" fillId="0" borderId="27" xfId="0" applyNumberFormat="1" applyFont="1" applyBorder="1" applyAlignment="1">
      <alignment/>
    </xf>
    <xf numFmtId="0" fontId="19" fillId="0" borderId="28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4" fontId="19" fillId="0" borderId="67" xfId="18" applyNumberFormat="1" applyFont="1" applyBorder="1" applyAlignment="1">
      <alignment horizontal="right"/>
      <protection/>
    </xf>
    <xf numFmtId="9" fontId="19" fillId="0" borderId="68" xfId="18" applyNumberFormat="1" applyFont="1" applyBorder="1">
      <alignment/>
      <protection/>
    </xf>
    <xf numFmtId="4" fontId="8" fillId="0" borderId="65" xfId="18" applyNumberFormat="1" applyFont="1" applyBorder="1" applyAlignment="1">
      <alignment horizontal="right"/>
      <protection/>
    </xf>
    <xf numFmtId="9" fontId="10" fillId="0" borderId="66" xfId="18" applyNumberFormat="1" applyFont="1" applyBorder="1">
      <alignment/>
      <protection/>
    </xf>
    <xf numFmtId="3" fontId="22" fillId="0" borderId="0" xfId="18" applyNumberFormat="1" applyFont="1" applyFill="1" applyBorder="1">
      <alignment/>
      <protection/>
    </xf>
    <xf numFmtId="182" fontId="22" fillId="0" borderId="0" xfId="18" applyNumberFormat="1" applyFont="1" applyFill="1" applyBorder="1">
      <alignment/>
      <protection/>
    </xf>
    <xf numFmtId="168" fontId="10" fillId="0" borderId="0" xfId="18" applyNumberFormat="1" applyFont="1" applyFill="1" applyBorder="1">
      <alignment/>
      <protection/>
    </xf>
    <xf numFmtId="0" fontId="19" fillId="0" borderId="41" xfId="0" applyNumberFormat="1" applyFont="1" applyBorder="1" applyAlignment="1">
      <alignment/>
    </xf>
    <xf numFmtId="4" fontId="19" fillId="0" borderId="69" xfId="18" applyNumberFormat="1" applyFont="1" applyBorder="1" applyAlignment="1">
      <alignment horizontal="right"/>
      <protection/>
    </xf>
    <xf numFmtId="9" fontId="19" fillId="0" borderId="44" xfId="18" applyNumberFormat="1" applyFont="1" applyBorder="1">
      <alignment/>
      <protection/>
    </xf>
    <xf numFmtId="0" fontId="19" fillId="0" borderId="64" xfId="0" applyNumberFormat="1" applyFont="1" applyBorder="1" applyAlignment="1">
      <alignment wrapText="1"/>
    </xf>
    <xf numFmtId="4" fontId="19" fillId="0" borderId="65" xfId="18" applyNumberFormat="1" applyFont="1" applyBorder="1" applyAlignment="1">
      <alignment horizontal="right"/>
      <protection/>
    </xf>
    <xf numFmtId="9" fontId="19" fillId="0" borderId="66" xfId="18" applyNumberFormat="1" applyFont="1" applyBorder="1">
      <alignment/>
      <protection/>
    </xf>
    <xf numFmtId="0" fontId="16" fillId="0" borderId="19" xfId="0" applyNumberFormat="1" applyFont="1" applyBorder="1" applyAlignment="1">
      <alignment wrapText="1"/>
    </xf>
    <xf numFmtId="0" fontId="16" fillId="0" borderId="21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4" fontId="16" fillId="0" borderId="23" xfId="0" applyNumberFormat="1" applyFont="1" applyBorder="1" applyAlignment="1">
      <alignment/>
    </xf>
    <xf numFmtId="0" fontId="19" fillId="4" borderId="38" xfId="0" applyFont="1" applyFill="1" applyBorder="1" applyAlignment="1">
      <alignment/>
    </xf>
    <xf numFmtId="0" fontId="16" fillId="4" borderId="29" xfId="0" applyNumberFormat="1" applyFont="1" applyFill="1" applyBorder="1" applyAlignment="1">
      <alignment wrapText="1"/>
    </xf>
    <xf numFmtId="0" fontId="19" fillId="4" borderId="27" xfId="0" applyNumberFormat="1" applyFont="1" applyFill="1" applyBorder="1" applyAlignment="1">
      <alignment/>
    </xf>
    <xf numFmtId="0" fontId="16" fillId="4" borderId="28" xfId="0" applyNumberFormat="1" applyFont="1" applyFill="1" applyBorder="1" applyAlignment="1">
      <alignment/>
    </xf>
    <xf numFmtId="3" fontId="17" fillId="4" borderId="29" xfId="0" applyNumberFormat="1" applyFont="1" applyFill="1" applyBorder="1" applyAlignment="1">
      <alignment/>
    </xf>
    <xf numFmtId="4" fontId="17" fillId="5" borderId="67" xfId="18" applyNumberFormat="1" applyFont="1" applyFill="1" applyBorder="1" applyAlignment="1">
      <alignment horizontal="right"/>
      <protection/>
    </xf>
    <xf numFmtId="9" fontId="19" fillId="0" borderId="53" xfId="18" applyNumberFormat="1" applyFont="1" applyBorder="1">
      <alignment/>
      <protection/>
    </xf>
    <xf numFmtId="0" fontId="17" fillId="4" borderId="19" xfId="0" applyNumberFormat="1" applyFont="1" applyFill="1" applyBorder="1" applyAlignment="1">
      <alignment wrapText="1"/>
    </xf>
    <xf numFmtId="0" fontId="17" fillId="4" borderId="20" xfId="0" applyNumberFormat="1" applyFont="1" applyFill="1" applyBorder="1" applyAlignment="1">
      <alignment/>
    </xf>
    <xf numFmtId="0" fontId="17" fillId="4" borderId="21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/>
    </xf>
    <xf numFmtId="4" fontId="17" fillId="5" borderId="23" xfId="18" applyNumberFormat="1" applyFont="1" applyFill="1" applyBorder="1" applyAlignment="1">
      <alignment horizontal="right"/>
      <protection/>
    </xf>
    <xf numFmtId="0" fontId="19" fillId="3" borderId="38" xfId="0" applyFont="1" applyFill="1" applyBorder="1" applyAlignment="1">
      <alignment/>
    </xf>
    <xf numFmtId="0" fontId="19" fillId="3" borderId="26" xfId="0" applyNumberFormat="1" applyFont="1" applyFill="1" applyBorder="1" applyAlignment="1">
      <alignment wrapText="1"/>
    </xf>
    <xf numFmtId="0" fontId="19" fillId="3" borderId="27" xfId="0" applyNumberFormat="1" applyFont="1" applyFill="1" applyBorder="1" applyAlignment="1">
      <alignment horizontal="right"/>
    </xf>
    <xf numFmtId="0" fontId="19" fillId="3" borderId="28" xfId="0" applyNumberFormat="1" applyFont="1" applyFill="1" applyBorder="1" applyAlignment="1">
      <alignment/>
    </xf>
    <xf numFmtId="3" fontId="17" fillId="3" borderId="29" xfId="0" applyNumberFormat="1" applyFont="1" applyFill="1" applyBorder="1" applyAlignment="1">
      <alignment/>
    </xf>
    <xf numFmtId="4" fontId="19" fillId="3" borderId="67" xfId="18" applyNumberFormat="1" applyFont="1" applyFill="1" applyBorder="1" applyAlignment="1">
      <alignment horizontal="right"/>
      <protection/>
    </xf>
    <xf numFmtId="0" fontId="19" fillId="0" borderId="70" xfId="0" applyFont="1" applyBorder="1" applyAlignment="1">
      <alignment/>
    </xf>
    <xf numFmtId="0" fontId="16" fillId="0" borderId="71" xfId="0" applyNumberFormat="1" applyFont="1" applyBorder="1" applyAlignment="1">
      <alignment wrapText="1"/>
    </xf>
    <xf numFmtId="0" fontId="19" fillId="0" borderId="72" xfId="0" applyNumberFormat="1" applyFont="1" applyBorder="1" applyAlignment="1">
      <alignment/>
    </xf>
    <xf numFmtId="0" fontId="19" fillId="0" borderId="73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0" fontId="16" fillId="3" borderId="38" xfId="0" applyFont="1" applyFill="1" applyBorder="1" applyAlignment="1">
      <alignment/>
    </xf>
    <xf numFmtId="0" fontId="19" fillId="3" borderId="21" xfId="0" applyNumberFormat="1" applyFont="1" applyFill="1" applyBorder="1" applyAlignment="1">
      <alignment wrapText="1"/>
    </xf>
    <xf numFmtId="0" fontId="19" fillId="3" borderId="21" xfId="0" applyNumberFormat="1" applyFont="1" applyFill="1" applyBorder="1" applyAlignment="1">
      <alignment horizontal="right"/>
    </xf>
    <xf numFmtId="0" fontId="19" fillId="3" borderId="21" xfId="0" applyNumberFormat="1" applyFont="1" applyFill="1" applyBorder="1" applyAlignment="1">
      <alignment/>
    </xf>
    <xf numFmtId="3" fontId="17" fillId="3" borderId="21" xfId="0" applyNumberFormat="1" applyFont="1" applyFill="1" applyBorder="1" applyAlignment="1">
      <alignment/>
    </xf>
    <xf numFmtId="4" fontId="19" fillId="3" borderId="21" xfId="18" applyNumberFormat="1" applyFont="1" applyFill="1" applyBorder="1" applyAlignment="1">
      <alignment horizontal="right"/>
      <protection/>
    </xf>
    <xf numFmtId="9" fontId="19" fillId="0" borderId="75" xfId="18" applyNumberFormat="1" applyFont="1" applyBorder="1">
      <alignment/>
      <protection/>
    </xf>
    <xf numFmtId="0" fontId="16" fillId="0" borderId="45" xfId="0" applyFont="1" applyBorder="1" applyAlignment="1">
      <alignment/>
    </xf>
    <xf numFmtId="3" fontId="19" fillId="0" borderId="48" xfId="0" applyNumberFormat="1" applyFont="1" applyBorder="1" applyAlignment="1">
      <alignment/>
    </xf>
    <xf numFmtId="4" fontId="19" fillId="0" borderId="30" xfId="18" applyNumberFormat="1" applyFont="1" applyBorder="1" applyAlignment="1">
      <alignment horizontal="right"/>
      <protection/>
    </xf>
    <xf numFmtId="9" fontId="19" fillId="0" borderId="31" xfId="18" applyNumberFormat="1" applyFont="1" applyBorder="1">
      <alignment/>
      <protection/>
    </xf>
    <xf numFmtId="0" fontId="16" fillId="0" borderId="51" xfId="0" applyFont="1" applyBorder="1" applyAlignment="1">
      <alignment/>
    </xf>
    <xf numFmtId="0" fontId="16" fillId="0" borderId="54" xfId="0" applyFont="1" applyBorder="1" applyAlignment="1">
      <alignment/>
    </xf>
    <xf numFmtId="0" fontId="16" fillId="0" borderId="39" xfId="0" applyNumberFormat="1" applyFont="1" applyBorder="1" applyAlignment="1">
      <alignment/>
    </xf>
    <xf numFmtId="0" fontId="16" fillId="0" borderId="76" xfId="0" applyFont="1" applyBorder="1" applyAlignment="1">
      <alignment/>
    </xf>
    <xf numFmtId="0" fontId="19" fillId="0" borderId="77" xfId="0" applyNumberFormat="1" applyFont="1" applyBorder="1" applyAlignment="1">
      <alignment vertical="top" wrapText="1"/>
    </xf>
    <xf numFmtId="0" fontId="16" fillId="0" borderId="78" xfId="0" applyFont="1" applyBorder="1" applyAlignment="1">
      <alignment/>
    </xf>
    <xf numFmtId="0" fontId="19" fillId="0" borderId="4" xfId="0" applyNumberFormat="1" applyFont="1" applyBorder="1" applyAlignment="1">
      <alignment/>
    </xf>
    <xf numFmtId="0" fontId="19" fillId="0" borderId="5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4" fontId="19" fillId="0" borderId="6" xfId="18" applyNumberFormat="1" applyFont="1" applyBorder="1" applyAlignment="1">
      <alignment horizontal="right"/>
      <protection/>
    </xf>
    <xf numFmtId="9" fontId="19" fillId="0" borderId="7" xfId="18" applyNumberFormat="1" applyFont="1" applyBorder="1">
      <alignment/>
      <protection/>
    </xf>
    <xf numFmtId="0" fontId="19" fillId="0" borderId="79" xfId="0" applyNumberFormat="1" applyFont="1" applyBorder="1" applyAlignment="1">
      <alignment/>
    </xf>
    <xf numFmtId="0" fontId="19" fillId="0" borderId="80" xfId="0" applyNumberFormat="1" applyFont="1" applyBorder="1" applyAlignment="1">
      <alignment/>
    </xf>
    <xf numFmtId="3" fontId="19" fillId="0" borderId="81" xfId="0" applyNumberFormat="1" applyFont="1" applyBorder="1" applyAlignment="1">
      <alignment/>
    </xf>
    <xf numFmtId="0" fontId="16" fillId="0" borderId="82" xfId="0" applyFont="1" applyBorder="1" applyAlignment="1">
      <alignment/>
    </xf>
    <xf numFmtId="0" fontId="16" fillId="0" borderId="3" xfId="0" applyNumberFormat="1" applyFont="1" applyBorder="1" applyAlignment="1">
      <alignment/>
    </xf>
    <xf numFmtId="0" fontId="16" fillId="0" borderId="5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4" fontId="16" fillId="0" borderId="6" xfId="0" applyNumberFormat="1" applyFont="1" applyBorder="1" applyAlignment="1">
      <alignment/>
    </xf>
    <xf numFmtId="0" fontId="16" fillId="0" borderId="83" xfId="0" applyNumberFormat="1" applyFont="1" applyBorder="1" applyAlignment="1">
      <alignment wrapText="1"/>
    </xf>
    <xf numFmtId="0" fontId="19" fillId="0" borderId="84" xfId="0" applyNumberFormat="1" applyFont="1" applyBorder="1" applyAlignment="1">
      <alignment/>
    </xf>
    <xf numFmtId="0" fontId="16" fillId="0" borderId="85" xfId="0" applyNumberFormat="1" applyFont="1" applyBorder="1" applyAlignment="1">
      <alignment/>
    </xf>
    <xf numFmtId="3" fontId="16" fillId="0" borderId="86" xfId="0" applyNumberFormat="1" applyFont="1" applyBorder="1" applyAlignment="1">
      <alignment/>
    </xf>
    <xf numFmtId="0" fontId="19" fillId="0" borderId="83" xfId="0" applyNumberFormat="1" applyFont="1" applyBorder="1" applyAlignment="1">
      <alignment/>
    </xf>
    <xf numFmtId="0" fontId="19" fillId="0" borderId="40" xfId="0" applyNumberFormat="1" applyFont="1" applyBorder="1" applyAlignment="1">
      <alignment horizontal="center"/>
    </xf>
    <xf numFmtId="0" fontId="19" fillId="0" borderId="85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9" fontId="19" fillId="0" borderId="10" xfId="18" applyNumberFormat="1" applyFont="1" applyBorder="1">
      <alignment/>
      <protection/>
    </xf>
    <xf numFmtId="0" fontId="19" fillId="0" borderId="78" xfId="0" applyFont="1" applyBorder="1" applyAlignment="1">
      <alignment/>
    </xf>
    <xf numFmtId="0" fontId="19" fillId="0" borderId="0" xfId="0" applyNumberFormat="1" applyFont="1" applyBorder="1" applyAlignment="1">
      <alignment wrapText="1"/>
    </xf>
    <xf numFmtId="0" fontId="19" fillId="0" borderId="79" xfId="0" applyNumberFormat="1" applyFont="1" applyBorder="1" applyAlignment="1">
      <alignment horizontal="center"/>
    </xf>
    <xf numFmtId="0" fontId="16" fillId="0" borderId="82" xfId="0" applyFont="1" applyBorder="1" applyAlignment="1">
      <alignment horizontal="centerContinuous"/>
    </xf>
    <xf numFmtId="0" fontId="16" fillId="0" borderId="87" xfId="0" applyNumberFormat="1" applyFont="1" applyBorder="1" applyAlignment="1">
      <alignment/>
    </xf>
    <xf numFmtId="9" fontId="19" fillId="0" borderId="88" xfId="18" applyNumberFormat="1" applyFont="1" applyBorder="1">
      <alignment/>
      <protection/>
    </xf>
    <xf numFmtId="9" fontId="19" fillId="0" borderId="89" xfId="18" applyNumberFormat="1" applyFont="1" applyBorder="1">
      <alignment/>
      <protection/>
    </xf>
    <xf numFmtId="4" fontId="19" fillId="0" borderId="16" xfId="18" applyNumberFormat="1" applyFont="1" applyBorder="1" applyAlignment="1">
      <alignment horizontal="right"/>
      <protection/>
    </xf>
    <xf numFmtId="9" fontId="19" fillId="0" borderId="17" xfId="18" applyNumberFormat="1" applyFont="1" applyBorder="1">
      <alignment/>
      <protection/>
    </xf>
    <xf numFmtId="0" fontId="19" fillId="0" borderId="39" xfId="0" applyNumberFormat="1" applyFont="1" applyBorder="1" applyAlignment="1">
      <alignment wrapText="1"/>
    </xf>
    <xf numFmtId="3" fontId="19" fillId="0" borderId="42" xfId="0" applyNumberFormat="1" applyFont="1" applyBorder="1" applyAlignment="1">
      <alignment/>
    </xf>
    <xf numFmtId="0" fontId="19" fillId="0" borderId="33" xfId="0" applyNumberFormat="1" applyFont="1" applyBorder="1" applyAlignment="1">
      <alignment horizontal="centerContinuous"/>
    </xf>
    <xf numFmtId="9" fontId="19" fillId="0" borderId="90" xfId="18" applyNumberFormat="1" applyFont="1" applyBorder="1">
      <alignment/>
      <protection/>
    </xf>
    <xf numFmtId="0" fontId="19" fillId="0" borderId="40" xfId="0" applyNumberFormat="1" applyFont="1" applyBorder="1" applyAlignment="1">
      <alignment horizontal="centerContinuous"/>
    </xf>
    <xf numFmtId="9" fontId="0" fillId="0" borderId="0" xfId="18" applyNumberFormat="1" applyFill="1" applyBorder="1">
      <alignment/>
      <protection/>
    </xf>
    <xf numFmtId="0" fontId="19" fillId="0" borderId="84" xfId="0" applyNumberFormat="1" applyFont="1" applyBorder="1" applyAlignment="1">
      <alignment/>
    </xf>
    <xf numFmtId="0" fontId="19" fillId="0" borderId="85" xfId="0" applyNumberFormat="1" applyFont="1" applyBorder="1" applyAlignment="1">
      <alignment/>
    </xf>
    <xf numFmtId="3" fontId="19" fillId="0" borderId="86" xfId="0" applyNumberFormat="1" applyFont="1" applyBorder="1" applyAlignment="1">
      <alignment/>
    </xf>
    <xf numFmtId="0" fontId="19" fillId="0" borderId="33" xfId="0" applyNumberFormat="1" applyFont="1" applyBorder="1" applyAlignment="1">
      <alignment/>
    </xf>
    <xf numFmtId="0" fontId="19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0" fontId="19" fillId="0" borderId="40" xfId="0" applyNumberFormat="1" applyFont="1" applyBorder="1" applyAlignment="1">
      <alignment/>
    </xf>
    <xf numFmtId="0" fontId="19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4" fontId="16" fillId="0" borderId="43" xfId="0" applyNumberFormat="1" applyFont="1" applyBorder="1" applyAlignment="1">
      <alignment/>
    </xf>
    <xf numFmtId="0" fontId="19" fillId="0" borderId="12" xfId="0" applyNumberFormat="1" applyFont="1" applyBorder="1" applyAlignment="1">
      <alignment wrapText="1"/>
    </xf>
    <xf numFmtId="0" fontId="19" fillId="0" borderId="33" xfId="0" applyNumberFormat="1" applyFont="1" applyBorder="1" applyAlignment="1">
      <alignment/>
    </xf>
    <xf numFmtId="0" fontId="19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0" fontId="19" fillId="0" borderId="39" xfId="0" applyNumberFormat="1" applyFont="1" applyBorder="1" applyAlignment="1">
      <alignment wrapText="1"/>
    </xf>
    <xf numFmtId="0" fontId="19" fillId="0" borderId="40" xfId="0" applyNumberFormat="1" applyFont="1" applyBorder="1" applyAlignment="1">
      <alignment/>
    </xf>
    <xf numFmtId="0" fontId="19" fillId="0" borderId="41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19" fillId="0" borderId="46" xfId="0" applyNumberFormat="1" applyFont="1" applyBorder="1" applyAlignment="1">
      <alignment/>
    </xf>
    <xf numFmtId="0" fontId="19" fillId="0" borderId="47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0" fontId="19" fillId="0" borderId="91" xfId="0" applyNumberFormat="1" applyFont="1" applyBorder="1" applyAlignment="1">
      <alignment horizontal="centerContinuous"/>
    </xf>
    <xf numFmtId="0" fontId="19" fillId="0" borderId="92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9" fontId="19" fillId="0" borderId="37" xfId="18" applyNumberFormat="1" applyFont="1" applyBorder="1">
      <alignment/>
      <protection/>
    </xf>
    <xf numFmtId="0" fontId="16" fillId="0" borderId="54" xfId="0" applyFont="1" applyBorder="1" applyAlignment="1">
      <alignment horizontal="centerContinuous"/>
    </xf>
    <xf numFmtId="0" fontId="19" fillId="0" borderId="40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19" fillId="0" borderId="51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54" xfId="0" applyFont="1" applyBorder="1" applyAlignment="1">
      <alignment horizontal="centerContinuous"/>
    </xf>
    <xf numFmtId="0" fontId="19" fillId="0" borderId="83" xfId="0" applyNumberFormat="1" applyFont="1" applyBorder="1" applyAlignment="1">
      <alignment wrapText="1"/>
    </xf>
    <xf numFmtId="0" fontId="19" fillId="6" borderId="78" xfId="0" applyFont="1" applyFill="1" applyBorder="1" applyAlignment="1">
      <alignment horizontal="centerContinuous"/>
    </xf>
    <xf numFmtId="0" fontId="16" fillId="6" borderId="94" xfId="0" applyNumberFormat="1" applyFont="1" applyFill="1" applyBorder="1" applyAlignment="1">
      <alignment/>
    </xf>
    <xf numFmtId="0" fontId="19" fillId="6" borderId="95" xfId="0" applyNumberFormat="1" applyFont="1" applyFill="1" applyBorder="1" applyAlignment="1">
      <alignment/>
    </xf>
    <xf numFmtId="0" fontId="19" fillId="6" borderId="96" xfId="0" applyNumberFormat="1" applyFont="1" applyFill="1" applyBorder="1" applyAlignment="1">
      <alignment/>
    </xf>
    <xf numFmtId="3" fontId="19" fillId="6" borderId="81" xfId="0" applyNumberFormat="1" applyFont="1" applyFill="1" applyBorder="1" applyAlignment="1">
      <alignment/>
    </xf>
    <xf numFmtId="4" fontId="19" fillId="6" borderId="52" xfId="18" applyNumberFormat="1" applyFont="1" applyFill="1" applyBorder="1" applyAlignment="1">
      <alignment horizontal="right"/>
      <protection/>
    </xf>
    <xf numFmtId="9" fontId="19" fillId="7" borderId="53" xfId="18" applyNumberFormat="1" applyFont="1" applyFill="1" applyBorder="1">
      <alignment/>
      <protection/>
    </xf>
    <xf numFmtId="0" fontId="16" fillId="6" borderId="0" xfId="0" applyNumberFormat="1" applyFont="1" applyFill="1" applyBorder="1" applyAlignment="1">
      <alignment wrapText="1"/>
    </xf>
    <xf numFmtId="0" fontId="19" fillId="6" borderId="79" xfId="0" applyNumberFormat="1" applyFont="1" applyFill="1" applyBorder="1" applyAlignment="1">
      <alignment horizontal="right"/>
    </xf>
    <xf numFmtId="0" fontId="19" fillId="6" borderId="80" xfId="0" applyNumberFormat="1" applyFont="1" applyFill="1" applyBorder="1" applyAlignment="1">
      <alignment/>
    </xf>
    <xf numFmtId="0" fontId="19" fillId="6" borderId="38" xfId="0" applyFont="1" applyFill="1" applyBorder="1" applyAlignment="1">
      <alignment horizontal="centerContinuous"/>
    </xf>
    <xf numFmtId="0" fontId="19" fillId="6" borderId="21" xfId="0" applyNumberFormat="1" applyFont="1" applyFill="1" applyBorder="1" applyAlignment="1">
      <alignment wrapText="1"/>
    </xf>
    <xf numFmtId="0" fontId="19" fillId="6" borderId="21" xfId="0" applyNumberFormat="1" applyFont="1" applyFill="1" applyBorder="1" applyAlignment="1">
      <alignment/>
    </xf>
    <xf numFmtId="3" fontId="19" fillId="6" borderId="21" xfId="0" applyNumberFormat="1" applyFont="1" applyFill="1" applyBorder="1" applyAlignment="1">
      <alignment/>
    </xf>
    <xf numFmtId="4" fontId="19" fillId="6" borderId="21" xfId="18" applyNumberFormat="1" applyFont="1" applyFill="1" applyBorder="1" applyAlignment="1">
      <alignment horizontal="right"/>
      <protection/>
    </xf>
    <xf numFmtId="9" fontId="19" fillId="7" borderId="75" xfId="18" applyNumberFormat="1" applyFont="1" applyFill="1" applyBorder="1">
      <alignment/>
      <protection/>
    </xf>
    <xf numFmtId="3" fontId="19" fillId="0" borderId="21" xfId="0" applyNumberFormat="1" applyFont="1" applyBorder="1" applyAlignment="1">
      <alignment/>
    </xf>
    <xf numFmtId="4" fontId="19" fillId="0" borderId="21" xfId="18" applyNumberFormat="1" applyFont="1" applyBorder="1" applyAlignment="1">
      <alignment horizontal="right"/>
      <protection/>
    </xf>
    <xf numFmtId="0" fontId="17" fillId="3" borderId="19" xfId="0" applyNumberFormat="1" applyFont="1" applyFill="1" applyBorder="1" applyAlignment="1">
      <alignment wrapText="1"/>
    </xf>
    <xf numFmtId="0" fontId="17" fillId="3" borderId="20" xfId="0" applyNumberFormat="1" applyFont="1" applyFill="1" applyBorder="1" applyAlignment="1">
      <alignment horizontal="right"/>
    </xf>
    <xf numFmtId="0" fontId="17" fillId="3" borderId="21" xfId="0" applyNumberFormat="1" applyFont="1" applyFill="1" applyBorder="1" applyAlignment="1">
      <alignment/>
    </xf>
    <xf numFmtId="4" fontId="19" fillId="3" borderId="23" xfId="18" applyNumberFormat="1" applyFont="1" applyFill="1" applyBorder="1" applyAlignment="1">
      <alignment horizontal="right"/>
      <protection/>
    </xf>
    <xf numFmtId="9" fontId="19" fillId="7" borderId="24" xfId="18" applyNumberFormat="1" applyFont="1" applyFill="1" applyBorder="1">
      <alignment/>
      <protection/>
    </xf>
    <xf numFmtId="0" fontId="19" fillId="0" borderId="46" xfId="0" applyNumberFormat="1" applyFont="1" applyBorder="1" applyAlignment="1">
      <alignment/>
    </xf>
    <xf numFmtId="0" fontId="16" fillId="0" borderId="47" xfId="0" applyNumberFormat="1" applyFont="1" applyBorder="1" applyAlignment="1">
      <alignment/>
    </xf>
    <xf numFmtId="4" fontId="16" fillId="0" borderId="65" xfId="0" applyNumberFormat="1" applyFont="1" applyBorder="1" applyAlignment="1">
      <alignment/>
    </xf>
    <xf numFmtId="166" fontId="16" fillId="0" borderId="43" xfId="0" applyNumberFormat="1" applyFont="1" applyBorder="1" applyAlignment="1">
      <alignment/>
    </xf>
    <xf numFmtId="0" fontId="16" fillId="0" borderId="57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4" fontId="16" fillId="0" borderId="9" xfId="0" applyNumberFormat="1" applyFont="1" applyBorder="1" applyAlignment="1">
      <alignment/>
    </xf>
    <xf numFmtId="0" fontId="16" fillId="0" borderId="19" xfId="0" applyNumberFormat="1" applyFont="1" applyBorder="1" applyAlignment="1">
      <alignment/>
    </xf>
    <xf numFmtId="0" fontId="19" fillId="0" borderId="20" xfId="0" applyNumberFormat="1" applyFont="1" applyBorder="1" applyAlignment="1">
      <alignment/>
    </xf>
    <xf numFmtId="0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4" fontId="19" fillId="0" borderId="43" xfId="18" applyNumberFormat="1" applyFont="1" applyBorder="1" applyAlignment="1">
      <alignment horizontal="right"/>
      <protection/>
    </xf>
    <xf numFmtId="9" fontId="19" fillId="0" borderId="55" xfId="18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" fontId="0" fillId="0" borderId="0" xfId="18" applyNumberFormat="1" applyFill="1" applyBorder="1" applyAlignment="1">
      <alignment horizontal="right"/>
      <protection/>
    </xf>
    <xf numFmtId="0" fontId="19" fillId="0" borderId="1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4" fontId="19" fillId="0" borderId="97" xfId="18" applyNumberFormat="1" applyFont="1" applyBorder="1" applyAlignment="1">
      <alignment horizontal="right"/>
      <protection/>
    </xf>
    <xf numFmtId="0" fontId="19" fillId="0" borderId="0" xfId="0" applyNumberFormat="1" applyFont="1" applyFill="1" applyBorder="1" applyAlignment="1">
      <alignment/>
    </xf>
    <xf numFmtId="0" fontId="16" fillId="0" borderId="38" xfId="0" applyFont="1" applyBorder="1" applyAlignment="1">
      <alignment horizontal="center"/>
    </xf>
    <xf numFmtId="0" fontId="17" fillId="0" borderId="19" xfId="0" applyNumberFormat="1" applyFont="1" applyBorder="1" applyAlignment="1">
      <alignment/>
    </xf>
    <xf numFmtId="0" fontId="17" fillId="0" borderId="21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6" fillId="0" borderId="70" xfId="0" applyFont="1" applyBorder="1" applyAlignment="1">
      <alignment horizontal="center"/>
    </xf>
    <xf numFmtId="0" fontId="19" fillId="0" borderId="71" xfId="0" applyNumberFormat="1" applyFont="1" applyBorder="1" applyAlignment="1">
      <alignment/>
    </xf>
    <xf numFmtId="0" fontId="17" fillId="0" borderId="73" xfId="0" applyNumberFormat="1" applyFont="1" applyBorder="1" applyAlignment="1">
      <alignment/>
    </xf>
    <xf numFmtId="0" fontId="19" fillId="0" borderId="39" xfId="0" applyNumberFormat="1" applyFont="1" applyBorder="1" applyAlignment="1">
      <alignment/>
    </xf>
    <xf numFmtId="0" fontId="17" fillId="0" borderId="41" xfId="0" applyNumberFormat="1" applyFont="1" applyBorder="1" applyAlignment="1">
      <alignment/>
    </xf>
    <xf numFmtId="0" fontId="17" fillId="0" borderId="41" xfId="0" applyFont="1" applyBorder="1" applyAlignment="1">
      <alignment/>
    </xf>
    <xf numFmtId="0" fontId="16" fillId="0" borderId="86" xfId="0" applyNumberFormat="1" applyFont="1" applyBorder="1" applyAlignment="1">
      <alignment/>
    </xf>
    <xf numFmtId="3" fontId="19" fillId="0" borderId="98" xfId="0" applyNumberFormat="1" applyFont="1" applyBorder="1" applyAlignment="1">
      <alignment/>
    </xf>
    <xf numFmtId="0" fontId="22" fillId="0" borderId="0" xfId="18" applyFont="1" applyFill="1" applyBorder="1">
      <alignment/>
      <protection/>
    </xf>
    <xf numFmtId="0" fontId="23" fillId="0" borderId="0" xfId="18" applyFont="1" applyFill="1" applyBorder="1">
      <alignment/>
      <protection/>
    </xf>
    <xf numFmtId="171" fontId="22" fillId="0" borderId="0" xfId="18" applyNumberFormat="1" applyFont="1" applyFill="1" applyBorder="1">
      <alignment/>
      <protection/>
    </xf>
    <xf numFmtId="168" fontId="22" fillId="0" borderId="0" xfId="18" applyNumberFormat="1" applyFont="1" applyFill="1" applyBorder="1">
      <alignment/>
      <protection/>
    </xf>
    <xf numFmtId="170" fontId="0" fillId="0" borderId="0" xfId="18" applyNumberFormat="1" applyFill="1" applyBorder="1">
      <alignment/>
      <protection/>
    </xf>
    <xf numFmtId="0" fontId="12" fillId="0" borderId="0" xfId="18" applyFont="1" applyFill="1" applyBorder="1" applyAlignment="1">
      <alignment horizontal="center" wrapText="1"/>
      <protection/>
    </xf>
    <xf numFmtId="168" fontId="24" fillId="0" borderId="0" xfId="18" applyNumberFormat="1" applyFont="1" applyFill="1" applyBorder="1">
      <alignment/>
      <protection/>
    </xf>
    <xf numFmtId="0" fontId="25" fillId="0" borderId="0" xfId="18" applyFont="1" applyFill="1" applyBorder="1">
      <alignment/>
      <protection/>
    </xf>
    <xf numFmtId="171" fontId="0" fillId="0" borderId="0" xfId="18" applyNumberFormat="1" applyFill="1" applyBorder="1">
      <alignment/>
      <protection/>
    </xf>
    <xf numFmtId="168" fontId="0" fillId="0" borderId="0" xfId="18" applyNumberFormat="1" applyFill="1" applyBorder="1">
      <alignment/>
      <protection/>
    </xf>
    <xf numFmtId="0" fontId="7" fillId="0" borderId="0" xfId="18" applyFont="1" applyFill="1" applyBorder="1" applyAlignment="1">
      <alignment vertical="center"/>
      <protection/>
    </xf>
    <xf numFmtId="0" fontId="8" fillId="0" borderId="0" xfId="18" applyFont="1" applyFill="1" applyBorder="1" applyAlignment="1">
      <alignment horizontal="centerContinuous" vertical="center" wrapText="1"/>
      <protection/>
    </xf>
    <xf numFmtId="0" fontId="10" fillId="0" borderId="0" xfId="18" applyFont="1" applyFill="1" applyBorder="1" applyAlignment="1">
      <alignment horizontal="center" vertical="center" wrapText="1"/>
      <protection/>
    </xf>
    <xf numFmtId="0" fontId="11" fillId="0" borderId="0" xfId="18" applyFont="1" applyFill="1" applyBorder="1" applyAlignment="1">
      <alignment horizontal="center" vertical="center" wrapText="1"/>
      <protection/>
    </xf>
    <xf numFmtId="0" fontId="22" fillId="0" borderId="0" xfId="18" applyFont="1" applyFill="1" applyBorder="1" applyAlignment="1">
      <alignment horizontal="centerContinuous"/>
      <protection/>
    </xf>
    <xf numFmtId="171" fontId="22" fillId="0" borderId="0" xfId="18" applyNumberFormat="1" applyFont="1" applyFill="1" applyBorder="1" applyAlignment="1">
      <alignment horizontal="center"/>
      <protection/>
    </xf>
    <xf numFmtId="0" fontId="22" fillId="0" borderId="0" xfId="18" applyFont="1" applyFill="1" applyBorder="1" applyAlignment="1">
      <alignment horizontal="center"/>
      <protection/>
    </xf>
    <xf numFmtId="0" fontId="26" fillId="0" borderId="0" xfId="18" applyFont="1" applyFill="1" applyBorder="1" applyAlignment="1">
      <alignment horizontal="centerContinuous"/>
      <protection/>
    </xf>
    <xf numFmtId="49" fontId="22" fillId="0" borderId="0" xfId="18" applyNumberFormat="1" applyFont="1" applyFill="1" applyBorder="1">
      <alignment/>
      <protection/>
    </xf>
    <xf numFmtId="168" fontId="10" fillId="0" borderId="0" xfId="18" applyNumberFormat="1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Continuous"/>
      <protection/>
    </xf>
    <xf numFmtId="0" fontId="7" fillId="0" borderId="0" xfId="18" applyFont="1" applyFill="1" applyBorder="1" applyAlignment="1">
      <alignment wrapText="1"/>
      <protection/>
    </xf>
    <xf numFmtId="168" fontId="8" fillId="0" borderId="0" xfId="18" applyNumberFormat="1" applyFont="1" applyFill="1" applyBorder="1">
      <alignment/>
      <protection/>
    </xf>
    <xf numFmtId="0" fontId="7" fillId="0" borderId="0" xfId="18" applyFont="1" applyFill="1" applyBorder="1">
      <alignment/>
      <protection/>
    </xf>
    <xf numFmtId="0" fontId="7" fillId="0" borderId="0" xfId="18" applyFont="1" applyFill="1" applyBorder="1" applyAlignment="1">
      <alignment horizontal="center"/>
      <protection/>
    </xf>
    <xf numFmtId="49" fontId="22" fillId="0" borderId="0" xfId="18" applyNumberFormat="1" applyFont="1" applyFill="1" applyBorder="1" applyAlignment="1">
      <alignment vertical="center"/>
      <protection/>
    </xf>
    <xf numFmtId="49" fontId="22" fillId="0" borderId="0" xfId="18" applyNumberFormat="1" applyFont="1" applyFill="1" applyBorder="1" applyAlignment="1">
      <alignment/>
      <protection/>
    </xf>
    <xf numFmtId="0" fontId="0" fillId="0" borderId="0" xfId="18" applyFont="1" applyFill="1" applyBorder="1" applyAlignment="1">
      <alignment wrapText="1"/>
      <protection/>
    </xf>
    <xf numFmtId="0" fontId="27" fillId="0" borderId="0" xfId="18" applyFont="1" applyFill="1" applyBorder="1" applyAlignment="1">
      <alignment horizontal="center" wrapText="1"/>
      <protection/>
    </xf>
    <xf numFmtId="0" fontId="1" fillId="0" borderId="0" xfId="18" applyFont="1" applyFill="1" applyBorder="1" applyAlignment="1">
      <alignment horizontal="left" wrapText="1"/>
      <protection/>
    </xf>
    <xf numFmtId="170" fontId="0" fillId="0" borderId="0" xfId="18" applyNumberFormat="1" applyFont="1" applyFill="1" applyBorder="1" applyAlignment="1">
      <alignment horizontal="center" wrapText="1"/>
      <protection/>
    </xf>
    <xf numFmtId="0" fontId="0" fillId="0" borderId="0" xfId="18" applyFont="1" applyFill="1" applyBorder="1" applyAlignment="1">
      <alignment wrapText="1"/>
      <protection/>
    </xf>
    <xf numFmtId="4" fontId="25" fillId="0" borderId="0" xfId="18" applyNumberFormat="1" applyFont="1" applyFill="1" applyBorder="1" applyAlignment="1">
      <alignment horizontal="center"/>
      <protection/>
    </xf>
    <xf numFmtId="170" fontId="1" fillId="0" borderId="0" xfId="18" applyNumberFormat="1" applyFont="1" applyFill="1" applyBorder="1">
      <alignment/>
      <protection/>
    </xf>
    <xf numFmtId="171" fontId="0" fillId="0" borderId="0" xfId="18" applyNumberForma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16PL200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dz%20i%20jednostki\inwest%20spra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nwest"/>
      <sheetName val="płatności"/>
      <sheetName val="Arkusz3"/>
      <sheetName val="Arkusz4"/>
      <sheetName val="Arkusz5"/>
      <sheetName val="Arkusz6"/>
      <sheetName val="Arkusz7"/>
      <sheetName val="Arkusz8"/>
      <sheetName val="Arkusz9"/>
      <sheetName val="Arkusz10"/>
      <sheetName val="Arkusz11"/>
      <sheetName val="Arkusz12"/>
      <sheetName val="Arkusz13"/>
      <sheetName val="Arkusz14"/>
      <sheetName val="Arkusz15"/>
      <sheetName val="Arkusz16"/>
    </sheetNames>
    <sheetDataSet>
      <sheetData sheetId="1">
        <row r="2">
          <cell r="L2">
            <v>678131.76</v>
          </cell>
        </row>
        <row r="14">
          <cell r="L14">
            <v>197411.28</v>
          </cell>
        </row>
        <row r="15">
          <cell r="L15">
            <v>579949.47</v>
          </cell>
        </row>
        <row r="25">
          <cell r="L25">
            <v>12904</v>
          </cell>
        </row>
        <row r="28">
          <cell r="L28">
            <v>100040.65</v>
          </cell>
        </row>
        <row r="36">
          <cell r="L36">
            <v>1372870.2800000003</v>
          </cell>
        </row>
        <row r="46">
          <cell r="L46">
            <v>894559.7200000001</v>
          </cell>
        </row>
        <row r="53">
          <cell r="L53">
            <v>861467.2800000001</v>
          </cell>
        </row>
        <row r="62">
          <cell r="L62">
            <v>156404</v>
          </cell>
        </row>
        <row r="66">
          <cell r="L66">
            <v>559.98</v>
          </cell>
        </row>
        <row r="74">
          <cell r="L74">
            <v>176482.69</v>
          </cell>
        </row>
        <row r="82">
          <cell r="L82">
            <v>1390182.3199999998</v>
          </cell>
        </row>
        <row r="91">
          <cell r="L91">
            <v>25471.32</v>
          </cell>
        </row>
        <row r="102">
          <cell r="L102">
            <v>491492.67000000004</v>
          </cell>
        </row>
        <row r="113">
          <cell r="L113">
            <v>276978.67</v>
          </cell>
        </row>
        <row r="118">
          <cell r="L118">
            <v>8087.38</v>
          </cell>
        </row>
        <row r="121">
          <cell r="L121">
            <v>976081.44</v>
          </cell>
        </row>
        <row r="125">
          <cell r="L125">
            <v>512.01</v>
          </cell>
        </row>
        <row r="128">
          <cell r="L128">
            <v>30633.88</v>
          </cell>
        </row>
        <row r="130">
          <cell r="L130">
            <v>47580</v>
          </cell>
        </row>
        <row r="133">
          <cell r="L133">
            <v>43026.21</v>
          </cell>
        </row>
        <row r="136">
          <cell r="L136">
            <v>559.98</v>
          </cell>
        </row>
        <row r="138">
          <cell r="L138">
            <v>10165</v>
          </cell>
        </row>
        <row r="141">
          <cell r="L141">
            <v>21652.56</v>
          </cell>
        </row>
        <row r="157">
          <cell r="L157">
            <v>559.98</v>
          </cell>
        </row>
        <row r="160">
          <cell r="L160">
            <v>559.98</v>
          </cell>
        </row>
        <row r="163">
          <cell r="L163">
            <v>559.98</v>
          </cell>
        </row>
        <row r="166">
          <cell r="L166">
            <v>559.98</v>
          </cell>
        </row>
        <row r="169">
          <cell r="L169">
            <v>559.98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7"/>
  <sheetViews>
    <sheetView tabSelected="1" zoomScale="95" zoomScaleNormal="95" workbookViewId="0" topLeftCell="A1">
      <selection activeCell="B82" sqref="B82"/>
    </sheetView>
  </sheetViews>
  <sheetFormatPr defaultColWidth="9.00390625" defaultRowHeight="12.75"/>
  <cols>
    <col min="1" max="1" width="3.375" style="4" customWidth="1"/>
    <col min="2" max="2" width="38.00390625" style="4" customWidth="1"/>
    <col min="3" max="3" width="8.75390625" style="319" customWidth="1"/>
    <col min="4" max="4" width="9.75390625" style="319" customWidth="1"/>
    <col min="5" max="5" width="11.875" style="4" customWidth="1"/>
    <col min="6" max="6" width="13.75390625" style="4" customWidth="1"/>
    <col min="7" max="7" width="6.375" style="4" customWidth="1"/>
    <col min="8" max="8" width="13.25390625" style="2" bestFit="1" customWidth="1"/>
    <col min="9" max="42" width="9.125" style="2" customWidth="1"/>
    <col min="43" max="110" width="9.125" style="3" customWidth="1"/>
    <col min="111" max="16384" width="9.125" style="4" customWidth="1"/>
  </cols>
  <sheetData>
    <row r="1" spans="1:7" ht="59.25" customHeight="1" thickBot="1">
      <c r="A1" s="1" t="s">
        <v>0</v>
      </c>
      <c r="B1" s="1"/>
      <c r="C1" s="1"/>
      <c r="D1" s="1"/>
      <c r="E1" s="1"/>
      <c r="F1" s="1"/>
      <c r="G1" s="1"/>
    </row>
    <row r="2" spans="1:11" ht="36.7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/>
      <c r="I2" s="12"/>
      <c r="J2" s="12"/>
      <c r="K2" s="12"/>
    </row>
    <row r="3" spans="1:11" ht="12.75">
      <c r="A3" s="13">
        <v>1</v>
      </c>
      <c r="B3" s="14">
        <v>2</v>
      </c>
      <c r="C3" s="14">
        <v>3</v>
      </c>
      <c r="D3" s="15">
        <v>4</v>
      </c>
      <c r="E3" s="15">
        <v>5</v>
      </c>
      <c r="F3" s="16">
        <v>6</v>
      </c>
      <c r="G3" s="17">
        <v>7</v>
      </c>
      <c r="H3" s="18"/>
      <c r="I3" s="18"/>
      <c r="J3" s="18"/>
      <c r="K3" s="18"/>
    </row>
    <row r="4" spans="1:11" ht="19.5" customHeight="1">
      <c r="A4" s="19" t="s">
        <v>8</v>
      </c>
      <c r="B4" s="20"/>
      <c r="C4" s="21"/>
      <c r="D4" s="22"/>
      <c r="E4" s="23">
        <f>SUM(E8,E46,E50,E54,E71,E104,E107)</f>
        <v>35169873</v>
      </c>
      <c r="F4" s="24">
        <f>SUM(F8,F46,F50,F54,F71,F104,F107)</f>
        <v>8688973.17</v>
      </c>
      <c r="G4" s="25">
        <f>F4/E4</f>
        <v>0.24705728024664747</v>
      </c>
      <c r="H4" s="18"/>
      <c r="I4" s="18"/>
      <c r="J4" s="18"/>
      <c r="K4" s="18"/>
    </row>
    <row r="5" spans="1:11" ht="16.5" customHeight="1">
      <c r="A5" s="26"/>
      <c r="B5" s="27" t="s">
        <v>9</v>
      </c>
      <c r="C5" s="28"/>
      <c r="D5" s="29"/>
      <c r="E5" s="30">
        <f>SUM(E39,E42,E43,E84,E94,E95)</f>
        <v>110766</v>
      </c>
      <c r="F5" s="31">
        <f>SUM(F39,F42,F84,F94,F95)</f>
        <v>35.38</v>
      </c>
      <c r="G5" s="32"/>
      <c r="H5" s="18"/>
      <c r="I5" s="18"/>
      <c r="J5" s="18"/>
      <c r="K5" s="18"/>
    </row>
    <row r="6" spans="1:11" ht="15" customHeight="1" thickBot="1">
      <c r="A6" s="33"/>
      <c r="B6" s="34" t="s">
        <v>10</v>
      </c>
      <c r="C6" s="35"/>
      <c r="D6" s="36"/>
      <c r="E6" s="37">
        <f>SUM(E9,E80)</f>
        <v>350000</v>
      </c>
      <c r="F6" s="38">
        <f>SUM(F9)</f>
        <v>197411.28</v>
      </c>
      <c r="G6" s="39"/>
      <c r="H6" s="18"/>
      <c r="I6" s="18"/>
      <c r="J6" s="18"/>
      <c r="K6" s="18"/>
    </row>
    <row r="7" spans="1:11" ht="16.5" customHeight="1">
      <c r="A7" s="40" t="s">
        <v>11</v>
      </c>
      <c r="B7" s="41" t="s">
        <v>12</v>
      </c>
      <c r="C7" s="42"/>
      <c r="D7" s="43"/>
      <c r="E7" s="44"/>
      <c r="F7" s="45"/>
      <c r="G7" s="46"/>
      <c r="H7" s="18"/>
      <c r="I7" s="18"/>
      <c r="J7" s="18"/>
      <c r="K7" s="18"/>
    </row>
    <row r="8" spans="1:11" ht="12.75">
      <c r="A8" s="47"/>
      <c r="B8" s="48" t="s">
        <v>13</v>
      </c>
      <c r="C8" s="49"/>
      <c r="D8" s="50"/>
      <c r="E8" s="51">
        <f>SUM(E11,E16,E27)</f>
        <v>15524000</v>
      </c>
      <c r="F8" s="52">
        <f>SUM(F11,F16,F27)</f>
        <v>2881436.9699999997</v>
      </c>
      <c r="G8" s="53">
        <f>F8/E8</f>
        <v>0.18561176049987116</v>
      </c>
      <c r="H8" s="18"/>
      <c r="I8" s="18"/>
      <c r="J8" s="18"/>
      <c r="K8" s="18"/>
    </row>
    <row r="9" spans="1:11" ht="13.5" thickBot="1">
      <c r="A9" s="54"/>
      <c r="B9" s="55" t="s">
        <v>14</v>
      </c>
      <c r="C9" s="56"/>
      <c r="D9" s="57"/>
      <c r="E9" s="58">
        <f>SUM(E28)</f>
        <v>200000</v>
      </c>
      <c r="F9" s="59">
        <f>SUM(F28)</f>
        <v>197411.28</v>
      </c>
      <c r="G9" s="60"/>
      <c r="H9" s="18"/>
      <c r="I9" s="18"/>
      <c r="J9" s="18"/>
      <c r="K9" s="18"/>
    </row>
    <row r="10" spans="1:11" ht="13.5" customHeight="1">
      <c r="A10" s="61">
        <v>1</v>
      </c>
      <c r="B10" s="41" t="s">
        <v>15</v>
      </c>
      <c r="C10" s="42"/>
      <c r="D10" s="62"/>
      <c r="E10" s="63"/>
      <c r="F10" s="64"/>
      <c r="G10" s="65"/>
      <c r="H10" s="18"/>
      <c r="I10" s="18"/>
      <c r="J10" s="18"/>
      <c r="K10" s="18"/>
    </row>
    <row r="11" spans="1:11" ht="13.5" customHeight="1">
      <c r="A11" s="66"/>
      <c r="B11" s="67" t="s">
        <v>16</v>
      </c>
      <c r="C11" s="49"/>
      <c r="D11" s="50"/>
      <c r="E11" s="51">
        <f>SUM(E12,E13)</f>
        <v>152000</v>
      </c>
      <c r="F11" s="52">
        <f>SUM(F12,F13)</f>
        <v>559.98</v>
      </c>
      <c r="G11" s="68">
        <f>F11/E11</f>
        <v>0.003684078947368421</v>
      </c>
      <c r="H11" s="18"/>
      <c r="I11" s="18"/>
      <c r="J11" s="18"/>
      <c r="K11" s="18"/>
    </row>
    <row r="12" spans="1:11" ht="24">
      <c r="A12" s="69"/>
      <c r="B12" s="70" t="s">
        <v>17</v>
      </c>
      <c r="C12" s="71"/>
      <c r="D12" s="72"/>
      <c r="E12" s="73">
        <v>150000</v>
      </c>
      <c r="F12" s="74"/>
      <c r="G12" s="75"/>
      <c r="H12" s="18"/>
      <c r="I12" s="18"/>
      <c r="J12" s="18"/>
      <c r="K12" s="18"/>
    </row>
    <row r="13" spans="1:11" ht="12.75">
      <c r="A13" s="69"/>
      <c r="B13" s="41" t="s">
        <v>18</v>
      </c>
      <c r="C13" s="71"/>
      <c r="D13" s="72"/>
      <c r="E13" s="73">
        <f>SUM(E14)</f>
        <v>2000</v>
      </c>
      <c r="F13" s="74">
        <f>SUM(F14)</f>
        <v>559.98</v>
      </c>
      <c r="G13" s="75"/>
      <c r="H13" s="18"/>
      <c r="I13" s="18"/>
      <c r="J13" s="18"/>
      <c r="K13" s="18"/>
    </row>
    <row r="14" spans="1:11" ht="15.75" customHeight="1" thickBot="1">
      <c r="A14" s="69"/>
      <c r="B14" s="76" t="s">
        <v>19</v>
      </c>
      <c r="C14" s="77"/>
      <c r="D14" s="78"/>
      <c r="E14" s="79">
        <v>2000</v>
      </c>
      <c r="F14" s="80">
        <f>'[1]płatności'!$L$136</f>
        <v>559.98</v>
      </c>
      <c r="G14" s="81"/>
      <c r="H14" s="18"/>
      <c r="I14" s="18"/>
      <c r="J14" s="18"/>
      <c r="K14" s="18"/>
    </row>
    <row r="15" spans="1:11" ht="17.25" customHeight="1">
      <c r="A15" s="61">
        <v>2</v>
      </c>
      <c r="B15" s="41" t="s">
        <v>20</v>
      </c>
      <c r="C15" s="42"/>
      <c r="D15" s="62"/>
      <c r="E15" s="63"/>
      <c r="F15" s="64"/>
      <c r="G15" s="65"/>
      <c r="H15" s="18"/>
      <c r="I15" s="18"/>
      <c r="J15" s="18"/>
      <c r="K15" s="18"/>
    </row>
    <row r="16" spans="1:11" ht="24.75" customHeight="1">
      <c r="A16" s="66"/>
      <c r="B16" s="67" t="s">
        <v>21</v>
      </c>
      <c r="C16" s="49"/>
      <c r="D16" s="50"/>
      <c r="E16" s="51">
        <f>SUM(E17:E22,E24)</f>
        <v>9650000</v>
      </c>
      <c r="F16" s="52">
        <f>SUM(F17:F22,F24)</f>
        <v>1183619.1</v>
      </c>
      <c r="G16" s="68">
        <f>F16/E16</f>
        <v>0.12265482901554405</v>
      </c>
      <c r="H16" s="82"/>
      <c r="I16" s="82"/>
      <c r="J16" s="82"/>
      <c r="K16" s="82"/>
    </row>
    <row r="17" spans="1:7" ht="24">
      <c r="A17" s="61"/>
      <c r="B17" s="83" t="s">
        <v>22</v>
      </c>
      <c r="C17" s="42">
        <v>2003</v>
      </c>
      <c r="D17" s="43">
        <v>2003</v>
      </c>
      <c r="E17" s="44">
        <v>2250000</v>
      </c>
      <c r="F17" s="84">
        <f>'[1]płatności'!$L$15</f>
        <v>579949.47</v>
      </c>
      <c r="G17" s="85"/>
    </row>
    <row r="18" spans="1:7" ht="24">
      <c r="A18" s="86"/>
      <c r="B18" s="87" t="s">
        <v>23</v>
      </c>
      <c r="C18" s="88">
        <v>2003</v>
      </c>
      <c r="D18" s="89">
        <v>2004</v>
      </c>
      <c r="E18" s="90">
        <v>250000</v>
      </c>
      <c r="F18" s="91">
        <f>'[1]płatności'!$L$25</f>
        <v>12904</v>
      </c>
      <c r="G18" s="92"/>
    </row>
    <row r="19" spans="1:7" ht="24">
      <c r="A19" s="86"/>
      <c r="B19" s="87" t="s">
        <v>24</v>
      </c>
      <c r="C19" s="88">
        <v>2003</v>
      </c>
      <c r="D19" s="89">
        <v>2004</v>
      </c>
      <c r="E19" s="90">
        <v>3650000</v>
      </c>
      <c r="F19" s="91">
        <f>'[1]płatności'!$L$28</f>
        <v>100040.65</v>
      </c>
      <c r="G19" s="92"/>
    </row>
    <row r="20" spans="1:7" ht="13.5" customHeight="1">
      <c r="A20" s="86"/>
      <c r="B20" s="87" t="s">
        <v>25</v>
      </c>
      <c r="C20" s="93">
        <v>2002</v>
      </c>
      <c r="D20" s="89">
        <v>2003</v>
      </c>
      <c r="E20" s="90">
        <v>600000</v>
      </c>
      <c r="F20" s="91"/>
      <c r="G20" s="92"/>
    </row>
    <row r="21" spans="1:7" ht="12.75" customHeight="1">
      <c r="A21" s="94"/>
      <c r="B21" s="87" t="s">
        <v>26</v>
      </c>
      <c r="C21" s="88"/>
      <c r="D21" s="89"/>
      <c r="E21" s="90">
        <v>800000</v>
      </c>
      <c r="F21" s="91">
        <f>'[1]płatności'!$L$138</f>
        <v>10165</v>
      </c>
      <c r="G21" s="92"/>
    </row>
    <row r="22" spans="1:7" ht="15" customHeight="1" thickBot="1">
      <c r="A22" s="66"/>
      <c r="B22" s="95" t="s">
        <v>27</v>
      </c>
      <c r="C22" s="96"/>
      <c r="D22" s="97"/>
      <c r="E22" s="98">
        <v>2090000</v>
      </c>
      <c r="F22" s="99">
        <v>480000</v>
      </c>
      <c r="G22" s="100"/>
    </row>
    <row r="23" spans="1:10" ht="18" customHeight="1">
      <c r="A23" s="61">
        <v>3</v>
      </c>
      <c r="B23" s="41" t="s">
        <v>28</v>
      </c>
      <c r="C23" s="42"/>
      <c r="D23" s="43"/>
      <c r="E23" s="63"/>
      <c r="F23" s="101"/>
      <c r="G23" s="102"/>
      <c r="H23" s="103"/>
      <c r="I23" s="104"/>
      <c r="J23" s="105"/>
    </row>
    <row r="24" spans="1:7" ht="24">
      <c r="A24" s="66"/>
      <c r="B24" s="67" t="s">
        <v>21</v>
      </c>
      <c r="C24" s="49"/>
      <c r="D24" s="106"/>
      <c r="E24" s="51">
        <f>SUM(E25)</f>
        <v>10000</v>
      </c>
      <c r="F24" s="107">
        <f>SUM(F25)</f>
        <v>559.98</v>
      </c>
      <c r="G24" s="108"/>
    </row>
    <row r="25" spans="1:7" ht="15.75" customHeight="1" thickBot="1">
      <c r="A25" s="69"/>
      <c r="B25" s="109" t="s">
        <v>19</v>
      </c>
      <c r="C25" s="77"/>
      <c r="D25" s="78"/>
      <c r="E25" s="79">
        <v>10000</v>
      </c>
      <c r="F25" s="80">
        <f>'[1]płatności'!$L$157</f>
        <v>559.98</v>
      </c>
      <c r="G25" s="81"/>
    </row>
    <row r="26" spans="1:7" ht="12.75">
      <c r="A26" s="61">
        <v>4</v>
      </c>
      <c r="B26" s="41" t="s">
        <v>29</v>
      </c>
      <c r="C26" s="42"/>
      <c r="D26" s="62"/>
      <c r="E26" s="63"/>
      <c r="F26" s="110"/>
      <c r="G26" s="111"/>
    </row>
    <row r="27" spans="1:7" ht="12.75">
      <c r="A27" s="86"/>
      <c r="B27" s="112" t="s">
        <v>30</v>
      </c>
      <c r="C27" s="88"/>
      <c r="D27" s="113"/>
      <c r="E27" s="114">
        <f>SUM(E29:E32,E34:E38,E41)</f>
        <v>5722000</v>
      </c>
      <c r="F27" s="115">
        <f>SUM(F29:F32,F34:F38,F41)</f>
        <v>1697257.89</v>
      </c>
      <c r="G27" s="92">
        <f>F27/E27</f>
        <v>0.2966196941628801</v>
      </c>
    </row>
    <row r="28" spans="1:7" ht="12" customHeight="1" thickBot="1">
      <c r="A28" s="116"/>
      <c r="B28" s="117" t="s">
        <v>31</v>
      </c>
      <c r="C28" s="118"/>
      <c r="D28" s="119"/>
      <c r="E28" s="120">
        <f>SUM(E33)</f>
        <v>200000</v>
      </c>
      <c r="F28" s="121">
        <f>SUM(F33)</f>
        <v>197411.28</v>
      </c>
      <c r="G28" s="100"/>
    </row>
    <row r="29" spans="1:7" ht="13.5" customHeight="1">
      <c r="A29" s="86"/>
      <c r="B29" s="83" t="s">
        <v>32</v>
      </c>
      <c r="C29" s="42">
        <v>2002</v>
      </c>
      <c r="D29" s="43">
        <v>2003</v>
      </c>
      <c r="E29" s="44">
        <v>435000</v>
      </c>
      <c r="F29" s="64">
        <f>'[1]płatności'!$L$113</f>
        <v>276978.67</v>
      </c>
      <c r="G29" s="122"/>
    </row>
    <row r="30" spans="1:7" ht="15.75" customHeight="1">
      <c r="A30" s="86"/>
      <c r="B30" s="87" t="s">
        <v>33</v>
      </c>
      <c r="C30" s="88">
        <v>2002</v>
      </c>
      <c r="D30" s="89">
        <v>2003</v>
      </c>
      <c r="E30" s="90">
        <v>2135000</v>
      </c>
      <c r="F30" s="91">
        <f>'[1]płatności'!$L$102</f>
        <v>491492.67000000004</v>
      </c>
      <c r="G30" s="92"/>
    </row>
    <row r="31" spans="1:7" ht="13.5" customHeight="1">
      <c r="A31" s="86"/>
      <c r="B31" s="87" t="s">
        <v>34</v>
      </c>
      <c r="C31" s="88">
        <v>2002</v>
      </c>
      <c r="D31" s="89">
        <v>2003</v>
      </c>
      <c r="E31" s="90">
        <v>250000</v>
      </c>
      <c r="F31" s="91">
        <f>'[1]płatności'!$L$74</f>
        <v>176482.69</v>
      </c>
      <c r="G31" s="92"/>
    </row>
    <row r="32" spans="1:7" ht="12.75">
      <c r="A32" s="86"/>
      <c r="B32" s="87" t="s">
        <v>35</v>
      </c>
      <c r="C32" s="88">
        <v>2002</v>
      </c>
      <c r="D32" s="89">
        <v>2003</v>
      </c>
      <c r="E32" s="90">
        <v>1750000</v>
      </c>
      <c r="F32" s="91">
        <f>'[1]płatności'!$L$2</f>
        <v>678131.76</v>
      </c>
      <c r="G32" s="92"/>
    </row>
    <row r="33" spans="1:7" ht="12.75">
      <c r="A33" s="116"/>
      <c r="B33" s="123" t="s">
        <v>31</v>
      </c>
      <c r="C33" s="124"/>
      <c r="D33" s="125"/>
      <c r="E33" s="126">
        <v>200000</v>
      </c>
      <c r="F33" s="127">
        <f>'[1]płatności'!$L$14</f>
        <v>197411.28</v>
      </c>
      <c r="G33" s="92"/>
    </row>
    <row r="34" spans="1:7" ht="12.75">
      <c r="A34" s="86"/>
      <c r="B34" s="87" t="s">
        <v>36</v>
      </c>
      <c r="C34" s="88">
        <v>2001</v>
      </c>
      <c r="D34" s="89">
        <v>2003</v>
      </c>
      <c r="E34" s="90">
        <v>520000</v>
      </c>
      <c r="F34" s="91">
        <f>'[1]płatności'!$L$125</f>
        <v>512.01</v>
      </c>
      <c r="G34" s="92"/>
    </row>
    <row r="35" spans="1:7" ht="24">
      <c r="A35" s="86"/>
      <c r="B35" s="87" t="s">
        <v>37</v>
      </c>
      <c r="C35" s="88">
        <v>2003</v>
      </c>
      <c r="D35" s="89">
        <v>2003</v>
      </c>
      <c r="E35" s="90">
        <v>340000</v>
      </c>
      <c r="F35" s="91"/>
      <c r="G35" s="92"/>
    </row>
    <row r="36" spans="1:7" ht="12.75">
      <c r="A36" s="86"/>
      <c r="B36" s="87" t="s">
        <v>38</v>
      </c>
      <c r="C36" s="88"/>
      <c r="D36" s="89"/>
      <c r="E36" s="90">
        <v>35000</v>
      </c>
      <c r="F36" s="91">
        <f>'[1]płatności'!$L$128</f>
        <v>30633.88</v>
      </c>
      <c r="G36" s="92"/>
    </row>
    <row r="37" spans="1:7" ht="12.75">
      <c r="A37" s="86"/>
      <c r="B37" s="87" t="s">
        <v>39</v>
      </c>
      <c r="C37" s="88"/>
      <c r="D37" s="89"/>
      <c r="E37" s="90">
        <v>149000</v>
      </c>
      <c r="F37" s="91"/>
      <c r="G37" s="92"/>
    </row>
    <row r="38" spans="1:7" ht="12.75">
      <c r="A38" s="86"/>
      <c r="B38" s="87" t="s">
        <v>40</v>
      </c>
      <c r="C38" s="88"/>
      <c r="D38" s="89"/>
      <c r="E38" s="90">
        <v>100000</v>
      </c>
      <c r="F38" s="91">
        <f>'[1]płatności'!$L$133</f>
        <v>43026.21</v>
      </c>
      <c r="G38" s="92"/>
    </row>
    <row r="39" spans="1:7" ht="15.75" customHeight="1" thickBot="1">
      <c r="A39" s="128"/>
      <c r="B39" s="129" t="s">
        <v>41</v>
      </c>
      <c r="C39" s="130" t="s">
        <v>42</v>
      </c>
      <c r="D39" s="131"/>
      <c r="E39" s="132">
        <v>15000</v>
      </c>
      <c r="F39" s="133"/>
      <c r="G39" s="100"/>
    </row>
    <row r="40" spans="1:7" ht="12.75">
      <c r="A40" s="61">
        <v>5</v>
      </c>
      <c r="B40" s="41" t="s">
        <v>43</v>
      </c>
      <c r="C40" s="42"/>
      <c r="D40" s="43"/>
      <c r="E40" s="44"/>
      <c r="F40" s="110"/>
      <c r="G40" s="111"/>
    </row>
    <row r="41" spans="1:7" ht="12.75" customHeight="1">
      <c r="A41" s="134"/>
      <c r="B41" s="135" t="s">
        <v>30</v>
      </c>
      <c r="C41" s="136"/>
      <c r="D41" s="137"/>
      <c r="E41" s="138">
        <f>SUM(E44)</f>
        <v>8000</v>
      </c>
      <c r="F41" s="64">
        <f>SUM(F44)</f>
        <v>0</v>
      </c>
      <c r="G41" s="122"/>
    </row>
    <row r="42" spans="1:7" ht="12.75">
      <c r="A42" s="139"/>
      <c r="B42" s="140" t="s">
        <v>44</v>
      </c>
      <c r="C42" s="141" t="s">
        <v>45</v>
      </c>
      <c r="D42" s="142"/>
      <c r="E42" s="143">
        <v>10000</v>
      </c>
      <c r="F42" s="144">
        <v>35.38</v>
      </c>
      <c r="G42" s="145"/>
    </row>
    <row r="43" spans="1:7" ht="12.75">
      <c r="A43" s="139"/>
      <c r="B43" s="140" t="s">
        <v>46</v>
      </c>
      <c r="C43" s="141" t="s">
        <v>45</v>
      </c>
      <c r="D43" s="142"/>
      <c r="E43" s="143">
        <v>6000</v>
      </c>
      <c r="F43" s="144"/>
      <c r="G43" s="145"/>
    </row>
    <row r="44" spans="1:7" ht="13.5" customHeight="1" thickBot="1">
      <c r="A44" s="146"/>
      <c r="B44" s="76" t="s">
        <v>19</v>
      </c>
      <c r="C44" s="96"/>
      <c r="D44" s="97"/>
      <c r="E44" s="147">
        <f>10000-2000</f>
        <v>8000</v>
      </c>
      <c r="F44" s="148"/>
      <c r="G44" s="149"/>
    </row>
    <row r="45" spans="1:7" ht="12.75">
      <c r="A45" s="150" t="s">
        <v>47</v>
      </c>
      <c r="B45" s="41" t="s">
        <v>48</v>
      </c>
      <c r="C45" s="42"/>
      <c r="D45" s="43"/>
      <c r="E45" s="44"/>
      <c r="F45" s="64"/>
      <c r="G45" s="122"/>
    </row>
    <row r="46" spans="1:7" ht="12.75">
      <c r="A46" s="151"/>
      <c r="B46" s="152" t="s">
        <v>49</v>
      </c>
      <c r="C46" s="49"/>
      <c r="D46" s="106"/>
      <c r="E46" s="51">
        <f>SUM(E47,E49)</f>
        <v>970000</v>
      </c>
      <c r="F46" s="52">
        <f>SUM(F49,F47)</f>
        <v>156963.98</v>
      </c>
      <c r="G46" s="108">
        <f>F46/E46</f>
        <v>0.16181853608247423</v>
      </c>
    </row>
    <row r="47" spans="1:7" ht="24.75" thickBot="1">
      <c r="A47" s="153"/>
      <c r="B47" s="154" t="s">
        <v>108</v>
      </c>
      <c r="C47" s="77">
        <v>2003</v>
      </c>
      <c r="D47" s="78">
        <v>2004</v>
      </c>
      <c r="E47" s="79">
        <f>1470000-505000</f>
        <v>965000</v>
      </c>
      <c r="F47" s="80">
        <f>'[1]płatności'!$L$62</f>
        <v>156404</v>
      </c>
      <c r="G47" s="81"/>
    </row>
    <row r="48" spans="1:7" ht="12.75">
      <c r="A48" s="155"/>
      <c r="B48" s="41" t="s">
        <v>50</v>
      </c>
      <c r="C48" s="156"/>
      <c r="D48" s="157"/>
      <c r="E48" s="158"/>
      <c r="F48" s="159"/>
      <c r="G48" s="160"/>
    </row>
    <row r="49" spans="1:7" ht="13.5" thickBot="1">
      <c r="A49" s="155"/>
      <c r="B49" s="76" t="s">
        <v>19</v>
      </c>
      <c r="C49" s="161"/>
      <c r="D49" s="162"/>
      <c r="E49" s="163">
        <v>5000</v>
      </c>
      <c r="F49" s="64">
        <f>'[1]płatności'!$L$66</f>
        <v>559.98</v>
      </c>
      <c r="G49" s="122"/>
    </row>
    <row r="50" spans="1:7" ht="16.5" customHeight="1">
      <c r="A50" s="164" t="s">
        <v>51</v>
      </c>
      <c r="B50" s="165" t="s">
        <v>52</v>
      </c>
      <c r="C50" s="156"/>
      <c r="D50" s="166"/>
      <c r="E50" s="167">
        <f>SUM(E52:E53)</f>
        <v>1150000</v>
      </c>
      <c r="F50" s="168">
        <f>SUM(F52:F53)</f>
        <v>69232.56</v>
      </c>
      <c r="G50" s="160"/>
    </row>
    <row r="51" spans="1:7" ht="26.25" customHeight="1">
      <c r="A51" s="61"/>
      <c r="B51" s="169" t="s">
        <v>53</v>
      </c>
      <c r="C51" s="170"/>
      <c r="D51" s="171"/>
      <c r="E51" s="172"/>
      <c r="F51" s="107"/>
      <c r="G51" s="108"/>
    </row>
    <row r="52" spans="1:7" ht="13.5" customHeight="1">
      <c r="A52" s="66" t="s">
        <v>54</v>
      </c>
      <c r="B52" s="173" t="s">
        <v>55</v>
      </c>
      <c r="C52" s="174" t="s">
        <v>56</v>
      </c>
      <c r="D52" s="175"/>
      <c r="E52" s="176">
        <v>150000</v>
      </c>
      <c r="F52" s="74">
        <f>'[1]płatności'!$L$141</f>
        <v>21652.56</v>
      </c>
      <c r="G52" s="177"/>
    </row>
    <row r="53" spans="1:7" ht="26.25" customHeight="1" thickBot="1">
      <c r="A53" s="178" t="s">
        <v>57</v>
      </c>
      <c r="B53" s="179" t="s">
        <v>58</v>
      </c>
      <c r="C53" s="180" t="s">
        <v>59</v>
      </c>
      <c r="D53" s="162"/>
      <c r="E53" s="163">
        <f>1300000-300000</f>
        <v>1000000</v>
      </c>
      <c r="F53" s="64">
        <f>'[1]płatności'!$L$130</f>
        <v>47580</v>
      </c>
      <c r="G53" s="122">
        <f>F53/E53</f>
        <v>0.04758</v>
      </c>
    </row>
    <row r="54" spans="1:7" ht="12.75">
      <c r="A54" s="181" t="s">
        <v>60</v>
      </c>
      <c r="B54" s="182" t="s">
        <v>61</v>
      </c>
      <c r="C54" s="156"/>
      <c r="D54" s="166"/>
      <c r="E54" s="167">
        <f>SUM(E56+E61+E64)</f>
        <v>4390000</v>
      </c>
      <c r="F54" s="168">
        <f>SUM(F56+F61+F64)</f>
        <v>2260296.96</v>
      </c>
      <c r="G54" s="183">
        <f>F54/E54</f>
        <v>0.5148740227790433</v>
      </c>
    </row>
    <row r="55" spans="1:7" ht="15" customHeight="1">
      <c r="A55" s="61">
        <v>1</v>
      </c>
      <c r="B55" s="41" t="s">
        <v>62</v>
      </c>
      <c r="C55" s="42"/>
      <c r="D55" s="43"/>
      <c r="E55" s="44"/>
      <c r="F55" s="91"/>
      <c r="G55" s="184"/>
    </row>
    <row r="56" spans="1:7" ht="13.5" customHeight="1">
      <c r="A56" s="86"/>
      <c r="B56" s="48" t="s">
        <v>63</v>
      </c>
      <c r="C56" s="49"/>
      <c r="D56" s="50"/>
      <c r="E56" s="51">
        <f>SUM(E57:E59)</f>
        <v>2600000</v>
      </c>
      <c r="F56" s="52">
        <f>SUM(F57:F59)</f>
        <v>1398269.6999999997</v>
      </c>
      <c r="G56" s="111">
        <f>F56/E56</f>
        <v>0.5377960384615383</v>
      </c>
    </row>
    <row r="57" spans="1:7" ht="13.5" customHeight="1">
      <c r="A57" s="86"/>
      <c r="B57" s="83" t="s">
        <v>64</v>
      </c>
      <c r="C57" s="42">
        <v>2002</v>
      </c>
      <c r="D57" s="43">
        <v>2003</v>
      </c>
      <c r="E57" s="44">
        <f>2400000-80000</f>
        <v>2320000</v>
      </c>
      <c r="F57" s="185">
        <f>'[1]płatności'!$L$82</f>
        <v>1390182.3199999998</v>
      </c>
      <c r="G57" s="186"/>
    </row>
    <row r="58" spans="1:7" ht="13.5" customHeight="1">
      <c r="A58" s="134"/>
      <c r="B58" s="179" t="s">
        <v>65</v>
      </c>
      <c r="C58" s="161">
        <v>2003</v>
      </c>
      <c r="D58" s="162">
        <v>2003</v>
      </c>
      <c r="E58" s="163">
        <v>250000</v>
      </c>
      <c r="F58" s="64"/>
      <c r="G58" s="122"/>
    </row>
    <row r="59" spans="1:7" ht="13.5" customHeight="1">
      <c r="A59" s="66"/>
      <c r="B59" s="187" t="s">
        <v>66</v>
      </c>
      <c r="C59" s="49"/>
      <c r="D59" s="106"/>
      <c r="E59" s="188">
        <v>30000</v>
      </c>
      <c r="F59" s="107">
        <f>'[1]płatności'!$L$118</f>
        <v>8087.38</v>
      </c>
      <c r="G59" s="108"/>
    </row>
    <row r="60" spans="1:7" ht="12.75">
      <c r="A60" s="61">
        <v>2</v>
      </c>
      <c r="B60" s="41" t="s">
        <v>67</v>
      </c>
      <c r="C60" s="189"/>
      <c r="D60" s="43"/>
      <c r="E60" s="44"/>
      <c r="F60" s="185"/>
      <c r="G60" s="190"/>
    </row>
    <row r="61" spans="1:8" ht="13.5" customHeight="1">
      <c r="A61" s="86"/>
      <c r="B61" s="48" t="s">
        <v>68</v>
      </c>
      <c r="C61" s="191"/>
      <c r="D61" s="50"/>
      <c r="E61" s="51">
        <f>SUM(E62)</f>
        <v>1540000</v>
      </c>
      <c r="F61" s="52">
        <f>SUM(F62)</f>
        <v>861467.2800000001</v>
      </c>
      <c r="G61" s="111"/>
      <c r="H61" s="192"/>
    </row>
    <row r="62" spans="1:7" ht="13.5" customHeight="1">
      <c r="A62" s="66"/>
      <c r="B62" s="173" t="s">
        <v>69</v>
      </c>
      <c r="C62" s="193">
        <v>2001</v>
      </c>
      <c r="D62" s="194">
        <v>2003</v>
      </c>
      <c r="E62" s="195">
        <f>1610000-70000</f>
        <v>1540000</v>
      </c>
      <c r="F62" s="74">
        <f>'[1]płatności'!$L$53</f>
        <v>861467.2800000001</v>
      </c>
      <c r="G62" s="75"/>
    </row>
    <row r="63" spans="1:7" ht="18.75" customHeight="1">
      <c r="A63" s="61">
        <v>3</v>
      </c>
      <c r="B63" s="41" t="s">
        <v>70</v>
      </c>
      <c r="C63" s="196"/>
      <c r="D63" s="197"/>
      <c r="E63" s="198"/>
      <c r="F63" s="185"/>
      <c r="G63" s="186"/>
    </row>
    <row r="64" spans="1:7" ht="14.25" customHeight="1">
      <c r="A64" s="86"/>
      <c r="B64" s="48" t="s">
        <v>71</v>
      </c>
      <c r="C64" s="199"/>
      <c r="D64" s="200"/>
      <c r="E64" s="201">
        <f>SUM(E65,E68)</f>
        <v>250000</v>
      </c>
      <c r="F64" s="202">
        <f>SUM(F66,F68)</f>
        <v>559.98</v>
      </c>
      <c r="G64" s="108"/>
    </row>
    <row r="65" spans="1:7" ht="12.75">
      <c r="A65" s="86"/>
      <c r="B65" s="203" t="s">
        <v>72</v>
      </c>
      <c r="C65" s="204">
        <v>2002</v>
      </c>
      <c r="D65" s="205">
        <v>2003</v>
      </c>
      <c r="E65" s="206">
        <f>340000-100000</f>
        <v>240000</v>
      </c>
      <c r="F65" s="64"/>
      <c r="G65" s="122"/>
    </row>
    <row r="66" spans="1:7" ht="12.75">
      <c r="A66" s="66"/>
      <c r="B66" s="207"/>
      <c r="C66" s="208"/>
      <c r="D66" s="209"/>
      <c r="E66" s="210"/>
      <c r="F66" s="107"/>
      <c r="G66" s="108"/>
    </row>
    <row r="67" spans="1:7" ht="13.5" customHeight="1">
      <c r="A67" s="61">
        <v>4</v>
      </c>
      <c r="B67" s="41" t="s">
        <v>73</v>
      </c>
      <c r="C67" s="196"/>
      <c r="D67" s="197"/>
      <c r="E67" s="198"/>
      <c r="F67" s="185"/>
      <c r="G67" s="186"/>
    </row>
    <row r="68" spans="1:7" ht="15" customHeight="1">
      <c r="A68" s="86"/>
      <c r="B68" s="48" t="s">
        <v>71</v>
      </c>
      <c r="C68" s="199"/>
      <c r="D68" s="200"/>
      <c r="E68" s="201">
        <f>SUM(E69)</f>
        <v>10000</v>
      </c>
      <c r="F68" s="107">
        <f>SUM(F69)</f>
        <v>559.98</v>
      </c>
      <c r="G68" s="108"/>
    </row>
    <row r="69" spans="1:7" ht="13.5" customHeight="1" thickBot="1">
      <c r="A69" s="211"/>
      <c r="B69" s="212" t="s">
        <v>19</v>
      </c>
      <c r="C69" s="213"/>
      <c r="D69" s="214"/>
      <c r="E69" s="215">
        <v>10000</v>
      </c>
      <c r="F69" s="80">
        <f>'[1]płatności'!$L$163</f>
        <v>559.98</v>
      </c>
      <c r="G69" s="81"/>
    </row>
    <row r="70" spans="1:7" ht="12.75">
      <c r="A70" s="150" t="s">
        <v>74</v>
      </c>
      <c r="B70" s="41" t="s">
        <v>75</v>
      </c>
      <c r="C70" s="216"/>
      <c r="D70" s="217"/>
      <c r="E70" s="218"/>
      <c r="F70" s="45"/>
      <c r="G70" s="219"/>
    </row>
    <row r="71" spans="1:7" ht="24">
      <c r="A71" s="220"/>
      <c r="B71" s="67" t="s">
        <v>76</v>
      </c>
      <c r="C71" s="221"/>
      <c r="D71" s="222"/>
      <c r="E71" s="51">
        <f>SUM(E73,E83,E89,E86)</f>
        <v>8044723</v>
      </c>
      <c r="F71" s="52">
        <f>SUM(F73,F83,F86,F89)</f>
        <v>921151.0000000001</v>
      </c>
      <c r="G71" s="108">
        <f>F71/E71</f>
        <v>0.11450375606468988</v>
      </c>
    </row>
    <row r="72" spans="1:7" ht="21.75" customHeight="1">
      <c r="A72" s="223">
        <v>1</v>
      </c>
      <c r="B72" s="41" t="s">
        <v>77</v>
      </c>
      <c r="C72" s="189"/>
      <c r="D72" s="62"/>
      <c r="E72" s="63"/>
      <c r="F72" s="185"/>
      <c r="G72" s="186"/>
    </row>
    <row r="73" spans="1:7" ht="13.5" customHeight="1">
      <c r="A73" s="224"/>
      <c r="B73" s="67" t="s">
        <v>78</v>
      </c>
      <c r="C73" s="191"/>
      <c r="D73" s="50"/>
      <c r="E73" s="51">
        <f>SUM(E74,E75,E77)</f>
        <v>1800000</v>
      </c>
      <c r="F73" s="52">
        <f>SUM(F74,F75,F77)</f>
        <v>25471.32</v>
      </c>
      <c r="G73" s="108"/>
    </row>
    <row r="74" spans="1:7" ht="74.25" customHeight="1">
      <c r="A74" s="224"/>
      <c r="B74" s="83" t="s">
        <v>111</v>
      </c>
      <c r="C74" s="42"/>
      <c r="D74" s="43"/>
      <c r="E74" s="44">
        <v>700000</v>
      </c>
      <c r="F74" s="185">
        <f>'[1]płatności'!$L$91</f>
        <v>25471.32</v>
      </c>
      <c r="G74" s="186"/>
    </row>
    <row r="75" spans="1:7" ht="66" customHeight="1">
      <c r="A75" s="225"/>
      <c r="B75" s="187" t="s">
        <v>112</v>
      </c>
      <c r="C75" s="49"/>
      <c r="D75" s="106"/>
      <c r="E75" s="188">
        <v>1085000</v>
      </c>
      <c r="F75" s="107"/>
      <c r="G75" s="108"/>
    </row>
    <row r="76" spans="1:7" ht="15.75" customHeight="1">
      <c r="A76" s="223"/>
      <c r="B76" s="41" t="s">
        <v>79</v>
      </c>
      <c r="C76" s="42"/>
      <c r="D76" s="43"/>
      <c r="E76" s="44"/>
      <c r="F76" s="185"/>
      <c r="G76" s="186"/>
    </row>
    <row r="77" spans="1:7" ht="15" customHeight="1">
      <c r="A77" s="224"/>
      <c r="B77" s="67" t="s">
        <v>78</v>
      </c>
      <c r="C77" s="49"/>
      <c r="D77" s="106"/>
      <c r="E77" s="51">
        <f>SUM(E78)</f>
        <v>15000</v>
      </c>
      <c r="F77" s="107">
        <f>SUM(F78)</f>
        <v>0</v>
      </c>
      <c r="G77" s="108"/>
    </row>
    <row r="78" spans="1:7" ht="13.5" customHeight="1">
      <c r="A78" s="225"/>
      <c r="B78" s="226" t="s">
        <v>19</v>
      </c>
      <c r="C78" s="170"/>
      <c r="D78" s="175"/>
      <c r="E78" s="176">
        <v>15000</v>
      </c>
      <c r="F78" s="74"/>
      <c r="G78" s="75"/>
    </row>
    <row r="79" spans="1:7" ht="12.75">
      <c r="A79" s="227">
        <v>2</v>
      </c>
      <c r="B79" s="228" t="s">
        <v>80</v>
      </c>
      <c r="C79" s="229"/>
      <c r="D79" s="230"/>
      <c r="E79" s="231"/>
      <c r="F79" s="232"/>
      <c r="G79" s="233"/>
    </row>
    <row r="80" spans="1:7" ht="12.75">
      <c r="A80" s="227"/>
      <c r="B80" s="234" t="s">
        <v>81</v>
      </c>
      <c r="C80" s="235" t="s">
        <v>82</v>
      </c>
      <c r="D80" s="236"/>
      <c r="E80" s="231">
        <f>SUM(E81)</f>
        <v>150000</v>
      </c>
      <c r="F80" s="232"/>
      <c r="G80" s="233"/>
    </row>
    <row r="81" spans="1:7" ht="37.5" customHeight="1">
      <c r="A81" s="237"/>
      <c r="B81" s="238" t="s">
        <v>114</v>
      </c>
      <c r="C81" s="239"/>
      <c r="D81" s="239"/>
      <c r="E81" s="240">
        <v>150000</v>
      </c>
      <c r="F81" s="241"/>
      <c r="G81" s="242"/>
    </row>
    <row r="82" spans="1:7" ht="12.75">
      <c r="A82" s="86">
        <v>3</v>
      </c>
      <c r="B82" s="113" t="s">
        <v>83</v>
      </c>
      <c r="C82" s="89"/>
      <c r="D82" s="89"/>
      <c r="E82" s="243"/>
      <c r="F82" s="244"/>
      <c r="G82" s="145"/>
    </row>
    <row r="83" spans="1:7" ht="12.75">
      <c r="A83" s="66"/>
      <c r="B83" s="48" t="s">
        <v>84</v>
      </c>
      <c r="C83" s="49"/>
      <c r="D83" s="50"/>
      <c r="E83" s="51">
        <v>503000</v>
      </c>
      <c r="F83" s="107"/>
      <c r="G83" s="108"/>
    </row>
    <row r="84" spans="1:7" ht="24">
      <c r="A84" s="128"/>
      <c r="B84" s="245" t="s">
        <v>113</v>
      </c>
      <c r="C84" s="246" t="s">
        <v>45</v>
      </c>
      <c r="D84" s="247"/>
      <c r="E84" s="30">
        <v>8000</v>
      </c>
      <c r="F84" s="248"/>
      <c r="G84" s="249"/>
    </row>
    <row r="85" spans="1:7" ht="18" customHeight="1">
      <c r="A85" s="61">
        <v>4</v>
      </c>
      <c r="B85" s="41" t="s">
        <v>85</v>
      </c>
      <c r="C85" s="42"/>
      <c r="D85" s="62"/>
      <c r="E85" s="63"/>
      <c r="F85" s="64"/>
      <c r="G85" s="122"/>
    </row>
    <row r="86" spans="1:7" ht="16.5" customHeight="1">
      <c r="A86" s="86"/>
      <c r="B86" s="48" t="s">
        <v>84</v>
      </c>
      <c r="C86" s="49"/>
      <c r="D86" s="50"/>
      <c r="E86" s="51">
        <f>SUM(E87)</f>
        <v>15000</v>
      </c>
      <c r="F86" s="107">
        <f>SUM(F87)</f>
        <v>559.98</v>
      </c>
      <c r="G86" s="108"/>
    </row>
    <row r="87" spans="1:7" ht="18" customHeight="1" thickBot="1">
      <c r="A87" s="211"/>
      <c r="B87" s="212" t="s">
        <v>19</v>
      </c>
      <c r="C87" s="250"/>
      <c r="D87" s="251"/>
      <c r="E87" s="147">
        <v>15000</v>
      </c>
      <c r="F87" s="148">
        <f>'[1]płatności'!$L$166</f>
        <v>559.98</v>
      </c>
      <c r="G87" s="149"/>
    </row>
    <row r="88" spans="1:7" ht="15.75" customHeight="1">
      <c r="A88" s="61">
        <v>5</v>
      </c>
      <c r="B88" s="41" t="s">
        <v>86</v>
      </c>
      <c r="C88" s="42"/>
      <c r="D88" s="43"/>
      <c r="E88" s="63"/>
      <c r="F88" s="252"/>
      <c r="G88" s="111"/>
    </row>
    <row r="89" spans="1:7" ht="12.75">
      <c r="A89" s="66"/>
      <c r="B89" s="48" t="s">
        <v>87</v>
      </c>
      <c r="C89" s="49"/>
      <c r="D89" s="106"/>
      <c r="E89" s="51">
        <f>SUM(E90,E96,E98,E101)</f>
        <v>5726723</v>
      </c>
      <c r="F89" s="253">
        <f>SUM(F90,F96,F98,F101)</f>
        <v>895119.7000000001</v>
      </c>
      <c r="G89" s="108">
        <f>F89/E89</f>
        <v>0.15630574414023518</v>
      </c>
    </row>
    <row r="90" spans="1:7" ht="12.75">
      <c r="A90" s="61"/>
      <c r="B90" s="254" t="s">
        <v>88</v>
      </c>
      <c r="C90" s="71"/>
      <c r="D90" s="72"/>
      <c r="E90" s="255">
        <f>SUM(E91:E93)</f>
        <v>1905000</v>
      </c>
      <c r="F90" s="256">
        <f>SUM(F91:F93)</f>
        <v>0</v>
      </c>
      <c r="G90" s="75"/>
    </row>
    <row r="91" spans="1:7" ht="12.75">
      <c r="A91" s="224"/>
      <c r="B91" s="83" t="s">
        <v>89</v>
      </c>
      <c r="C91" s="42">
        <v>1996</v>
      </c>
      <c r="D91" s="43">
        <v>2004</v>
      </c>
      <c r="E91" s="44">
        <v>500000</v>
      </c>
      <c r="F91" s="64"/>
      <c r="G91" s="122"/>
    </row>
    <row r="92" spans="1:7" ht="24">
      <c r="A92" s="86"/>
      <c r="B92" s="87" t="s">
        <v>109</v>
      </c>
      <c r="C92" s="88">
        <v>2002</v>
      </c>
      <c r="D92" s="89">
        <v>2007</v>
      </c>
      <c r="E92" s="90">
        <v>1305000</v>
      </c>
      <c r="F92" s="91"/>
      <c r="G92" s="92"/>
    </row>
    <row r="93" spans="1:7" ht="24">
      <c r="A93" s="86"/>
      <c r="B93" s="87" t="s">
        <v>110</v>
      </c>
      <c r="C93" s="88"/>
      <c r="D93" s="89"/>
      <c r="E93" s="90">
        <v>100000</v>
      </c>
      <c r="F93" s="91"/>
      <c r="G93" s="92"/>
    </row>
    <row r="94" spans="1:7" ht="22.5" customHeight="1">
      <c r="A94" s="128"/>
      <c r="B94" s="245" t="s">
        <v>90</v>
      </c>
      <c r="C94" s="246" t="s">
        <v>45</v>
      </c>
      <c r="D94" s="247"/>
      <c r="E94" s="30">
        <v>40766</v>
      </c>
      <c r="F94" s="248"/>
      <c r="G94" s="249"/>
    </row>
    <row r="95" spans="1:7" ht="24">
      <c r="A95" s="128"/>
      <c r="B95" s="245" t="s">
        <v>91</v>
      </c>
      <c r="C95" s="246" t="s">
        <v>92</v>
      </c>
      <c r="D95" s="247"/>
      <c r="E95" s="30">
        <v>31000</v>
      </c>
      <c r="F95" s="248"/>
      <c r="G95" s="249"/>
    </row>
    <row r="96" spans="1:7" ht="12.75">
      <c r="A96" s="66"/>
      <c r="B96" s="67" t="s">
        <v>93</v>
      </c>
      <c r="C96" s="49"/>
      <c r="D96" s="106"/>
      <c r="E96" s="51">
        <f>2880000+805300+116423-125000</f>
        <v>3676723</v>
      </c>
      <c r="F96" s="107">
        <f>'[1]płatności'!$L$46</f>
        <v>894559.7200000001</v>
      </c>
      <c r="G96" s="108"/>
    </row>
    <row r="97" spans="1:7" ht="12.75">
      <c r="A97" s="86">
        <v>6</v>
      </c>
      <c r="B97" s="257" t="s">
        <v>94</v>
      </c>
      <c r="C97" s="258"/>
      <c r="D97" s="259"/>
      <c r="E97" s="260"/>
      <c r="F97" s="91"/>
      <c r="G97" s="92"/>
    </row>
    <row r="98" spans="1:7" ht="12.75">
      <c r="A98" s="86"/>
      <c r="B98" s="48" t="s">
        <v>87</v>
      </c>
      <c r="C98" s="199"/>
      <c r="D98" s="200"/>
      <c r="E98" s="201">
        <f>SUM(E99)</f>
        <v>125000</v>
      </c>
      <c r="F98" s="107">
        <f>SUM(F99)</f>
        <v>0</v>
      </c>
      <c r="G98" s="108"/>
    </row>
    <row r="99" spans="1:7" ht="24">
      <c r="A99" s="66"/>
      <c r="B99" s="187" t="s">
        <v>95</v>
      </c>
      <c r="C99" s="49">
        <v>2003</v>
      </c>
      <c r="D99" s="106">
        <v>2003</v>
      </c>
      <c r="E99" s="188">
        <v>125000</v>
      </c>
      <c r="F99" s="261"/>
      <c r="G99" s="262"/>
    </row>
    <row r="100" spans="1:7" ht="12.75">
      <c r="A100" s="61">
        <v>7</v>
      </c>
      <c r="B100" s="41" t="s">
        <v>96</v>
      </c>
      <c r="C100" s="196"/>
      <c r="D100" s="197"/>
      <c r="E100" s="198"/>
      <c r="F100" s="110"/>
      <c r="G100" s="111"/>
    </row>
    <row r="101" spans="1:14" ht="12.75">
      <c r="A101" s="86"/>
      <c r="B101" s="48" t="s">
        <v>87</v>
      </c>
      <c r="C101" s="199"/>
      <c r="D101" s="200"/>
      <c r="E101" s="201">
        <f>SUM(E102)</f>
        <v>20000</v>
      </c>
      <c r="F101" s="107">
        <f>SUM(F102)</f>
        <v>559.98</v>
      </c>
      <c r="G101" s="108"/>
      <c r="H101" s="263"/>
      <c r="I101" s="264"/>
      <c r="J101" s="265"/>
      <c r="K101" s="265"/>
      <c r="L101" s="266"/>
      <c r="M101" s="267"/>
      <c r="N101" s="192"/>
    </row>
    <row r="102" spans="1:14" ht="13.5" thickBot="1">
      <c r="A102" s="211"/>
      <c r="B102" s="268" t="s">
        <v>19</v>
      </c>
      <c r="C102" s="213"/>
      <c r="D102" s="214"/>
      <c r="E102" s="215">
        <v>20000</v>
      </c>
      <c r="F102" s="80">
        <f>'[1]płatności'!$L$160</f>
        <v>559.98</v>
      </c>
      <c r="G102" s="81"/>
      <c r="H102" s="263"/>
      <c r="I102" s="269"/>
      <c r="J102" s="265"/>
      <c r="K102" s="265"/>
      <c r="L102" s="270"/>
      <c r="M102" s="267"/>
      <c r="N102" s="192"/>
    </row>
    <row r="103" spans="1:14" ht="12.75">
      <c r="A103" s="150" t="s">
        <v>97</v>
      </c>
      <c r="B103" s="41" t="s">
        <v>98</v>
      </c>
      <c r="C103" s="196"/>
      <c r="D103" s="197"/>
      <c r="E103" s="198"/>
      <c r="F103" s="271"/>
      <c r="G103" s="122"/>
      <c r="H103" s="263"/>
      <c r="I103" s="272"/>
      <c r="J103" s="265"/>
      <c r="K103" s="265"/>
      <c r="L103" s="266"/>
      <c r="M103" s="267"/>
      <c r="N103" s="192"/>
    </row>
    <row r="104" spans="1:7" ht="24">
      <c r="A104" s="86"/>
      <c r="B104" s="67" t="s">
        <v>99</v>
      </c>
      <c r="C104" s="199"/>
      <c r="D104" s="200"/>
      <c r="E104" s="201">
        <f>SUM(E105)</f>
        <v>2800000</v>
      </c>
      <c r="F104" s="202">
        <f>SUM(F105)</f>
        <v>1372870.2800000003</v>
      </c>
      <c r="G104" s="108">
        <f>F104/E104</f>
        <v>0.4903108142857144</v>
      </c>
    </row>
    <row r="105" spans="1:7" ht="13.5" thickBot="1">
      <c r="A105" s="211"/>
      <c r="B105" s="268" t="s">
        <v>100</v>
      </c>
      <c r="C105" s="213">
        <v>2001</v>
      </c>
      <c r="D105" s="214">
        <v>2005</v>
      </c>
      <c r="E105" s="215">
        <v>2800000</v>
      </c>
      <c r="F105" s="80">
        <f>'[1]płatności'!$L$36</f>
        <v>1372870.2800000003</v>
      </c>
      <c r="G105" s="81"/>
    </row>
    <row r="106" spans="1:7" ht="12.75">
      <c r="A106" s="150" t="s">
        <v>101</v>
      </c>
      <c r="B106" s="41" t="s">
        <v>102</v>
      </c>
      <c r="C106" s="42"/>
      <c r="D106" s="43"/>
      <c r="E106" s="44"/>
      <c r="F106" s="64"/>
      <c r="G106" s="122"/>
    </row>
    <row r="107" spans="1:7" ht="24">
      <c r="A107" s="86"/>
      <c r="B107" s="67" t="s">
        <v>103</v>
      </c>
      <c r="C107" s="49"/>
      <c r="D107" s="50"/>
      <c r="E107" s="51">
        <f>SUM(E108,E111,E110,E112)</f>
        <v>2291150</v>
      </c>
      <c r="F107" s="52">
        <f>SUM(F108,F110,F111,F112)</f>
        <v>1027021.4199999999</v>
      </c>
      <c r="G107" s="108">
        <f>F107/E107</f>
        <v>0.448255862776335</v>
      </c>
    </row>
    <row r="108" spans="1:7" ht="12.75">
      <c r="A108" s="273"/>
      <c r="B108" s="83" t="s">
        <v>104</v>
      </c>
      <c r="C108" s="43">
        <v>2002</v>
      </c>
      <c r="D108" s="43">
        <v>2005</v>
      </c>
      <c r="E108" s="44">
        <f>1550000+500000</f>
        <v>2050000</v>
      </c>
      <c r="F108" s="185">
        <f>'[1]płatności'!$L$121</f>
        <v>976081.44</v>
      </c>
      <c r="G108" s="186"/>
    </row>
    <row r="109" spans="1:7" ht="12.75" hidden="1">
      <c r="A109" s="273"/>
      <c r="B109" s="274" t="s">
        <v>105</v>
      </c>
      <c r="C109" s="275"/>
      <c r="D109" s="89"/>
      <c r="E109" s="276">
        <v>500000</v>
      </c>
      <c r="F109" s="91"/>
      <c r="G109" s="92"/>
    </row>
    <row r="110" spans="1:7" ht="12.75">
      <c r="A110" s="277"/>
      <c r="B110" s="278" t="s">
        <v>106</v>
      </c>
      <c r="C110" s="279">
        <v>2003</v>
      </c>
      <c r="D110" s="137">
        <v>2004</v>
      </c>
      <c r="E110" s="138">
        <v>187150</v>
      </c>
      <c r="F110" s="91"/>
      <c r="G110" s="92"/>
    </row>
    <row r="111" spans="1:7" ht="13.5" customHeight="1">
      <c r="A111" s="66"/>
      <c r="B111" s="280" t="s">
        <v>107</v>
      </c>
      <c r="C111" s="281"/>
      <c r="D111" s="282"/>
      <c r="E111" s="188">
        <v>51000</v>
      </c>
      <c r="F111" s="107">
        <v>50380</v>
      </c>
      <c r="G111" s="108"/>
    </row>
    <row r="112" spans="1:7" ht="12.75">
      <c r="A112" s="61"/>
      <c r="B112" s="283" t="s">
        <v>96</v>
      </c>
      <c r="C112" s="193"/>
      <c r="D112" s="194"/>
      <c r="E112" s="284">
        <f>SUM(E113)</f>
        <v>3000</v>
      </c>
      <c r="F112" s="110">
        <f>SUM(F113)</f>
        <v>559.98</v>
      </c>
      <c r="G112" s="111"/>
    </row>
    <row r="113" spans="1:7" ht="13.5" thickBot="1">
      <c r="A113" s="211"/>
      <c r="B113" s="268" t="s">
        <v>19</v>
      </c>
      <c r="C113" s="213"/>
      <c r="D113" s="214"/>
      <c r="E113" s="215">
        <v>3000</v>
      </c>
      <c r="F113" s="80">
        <f>'[1]płatności'!$L$169</f>
        <v>559.98</v>
      </c>
      <c r="G113" s="81"/>
    </row>
    <row r="114" spans="1:7" ht="15">
      <c r="A114" s="285"/>
      <c r="B114" s="286"/>
      <c r="C114" s="287"/>
      <c r="D114" s="287"/>
      <c r="E114" s="288"/>
      <c r="F114" s="289"/>
      <c r="G114" s="2"/>
    </row>
    <row r="115" spans="1:7" ht="15">
      <c r="A115" s="285"/>
      <c r="B115" s="286"/>
      <c r="C115" s="287"/>
      <c r="D115" s="287"/>
      <c r="E115" s="288"/>
      <c r="F115" s="289"/>
      <c r="G115" s="2"/>
    </row>
    <row r="116" spans="1:7" ht="15">
      <c r="A116" s="285"/>
      <c r="B116" s="286"/>
      <c r="C116" s="287"/>
      <c r="D116" s="287"/>
      <c r="E116" s="288"/>
      <c r="F116" s="289"/>
      <c r="G116" s="2"/>
    </row>
    <row r="117" spans="1:7" ht="15">
      <c r="A117" s="285"/>
      <c r="B117" s="286"/>
      <c r="C117" s="287"/>
      <c r="D117" s="287"/>
      <c r="E117" s="288"/>
      <c r="F117" s="289"/>
      <c r="G117" s="2"/>
    </row>
    <row r="118" spans="1:7" ht="15">
      <c r="A118" s="285"/>
      <c r="B118" s="286"/>
      <c r="C118" s="287"/>
      <c r="D118" s="287"/>
      <c r="E118" s="288"/>
      <c r="F118" s="289"/>
      <c r="G118" s="2"/>
    </row>
    <row r="119" spans="1:7" ht="15">
      <c r="A119" s="285"/>
      <c r="B119" s="286"/>
      <c r="C119" s="287"/>
      <c r="D119" s="287"/>
      <c r="E119" s="288"/>
      <c r="F119" s="289"/>
      <c r="G119" s="2"/>
    </row>
    <row r="120" spans="1:7" ht="15">
      <c r="A120" s="285"/>
      <c r="B120" s="286"/>
      <c r="C120" s="287"/>
      <c r="D120" s="287"/>
      <c r="E120" s="288"/>
      <c r="F120" s="289"/>
      <c r="G120" s="2"/>
    </row>
    <row r="121" spans="1:7" ht="15">
      <c r="A121" s="285"/>
      <c r="B121" s="286"/>
      <c r="C121" s="287"/>
      <c r="D121" s="287"/>
      <c r="E121" s="288"/>
      <c r="F121" s="289"/>
      <c r="G121" s="2"/>
    </row>
    <row r="122" spans="1:7" ht="15">
      <c r="A122" s="285"/>
      <c r="B122" s="286"/>
      <c r="C122" s="287"/>
      <c r="D122" s="287"/>
      <c r="E122" s="288"/>
      <c r="F122" s="289"/>
      <c r="G122" s="2"/>
    </row>
    <row r="123" spans="1:7" ht="15">
      <c r="A123" s="285"/>
      <c r="B123" s="286"/>
      <c r="C123" s="287"/>
      <c r="D123" s="287"/>
      <c r="E123" s="288"/>
      <c r="F123" s="289"/>
      <c r="G123" s="2"/>
    </row>
    <row r="124" spans="1:7" ht="15">
      <c r="A124" s="285"/>
      <c r="B124" s="286"/>
      <c r="C124" s="287"/>
      <c r="D124" s="287"/>
      <c r="E124" s="288"/>
      <c r="F124" s="289"/>
      <c r="G124" s="2"/>
    </row>
    <row r="125" spans="1:7" ht="15">
      <c r="A125" s="285"/>
      <c r="B125" s="286"/>
      <c r="C125" s="287"/>
      <c r="D125" s="287"/>
      <c r="E125" s="288"/>
      <c r="F125" s="289"/>
      <c r="G125" s="2"/>
    </row>
    <row r="126" spans="1:7" ht="15">
      <c r="A126" s="285"/>
      <c r="B126" s="286"/>
      <c r="C126" s="287"/>
      <c r="D126" s="287"/>
      <c r="E126" s="288"/>
      <c r="F126" s="289"/>
      <c r="G126" s="2"/>
    </row>
    <row r="127" spans="1:7" ht="15">
      <c r="A127" s="285"/>
      <c r="B127" s="286"/>
      <c r="C127" s="287"/>
      <c r="D127" s="287"/>
      <c r="E127" s="288"/>
      <c r="F127" s="289"/>
      <c r="G127" s="2"/>
    </row>
    <row r="128" spans="1:7" ht="15">
      <c r="A128" s="285"/>
      <c r="B128" s="286"/>
      <c r="C128" s="287"/>
      <c r="D128" s="287"/>
      <c r="E128" s="288"/>
      <c r="F128" s="289"/>
      <c r="G128" s="2"/>
    </row>
    <row r="129" spans="1:6" s="2" customFormat="1" ht="15">
      <c r="A129" s="285"/>
      <c r="B129" s="286"/>
      <c r="C129" s="287"/>
      <c r="D129" s="287"/>
      <c r="E129" s="288"/>
      <c r="F129" s="289"/>
    </row>
    <row r="130" spans="1:6" s="2" customFormat="1" ht="15">
      <c r="A130" s="285"/>
      <c r="B130" s="286"/>
      <c r="C130" s="287"/>
      <c r="D130" s="287"/>
      <c r="E130" s="288"/>
      <c r="F130" s="289"/>
    </row>
    <row r="131" spans="1:6" s="2" customFormat="1" ht="15">
      <c r="A131" s="285"/>
      <c r="B131" s="286"/>
      <c r="C131" s="287"/>
      <c r="D131" s="287"/>
      <c r="E131" s="288"/>
      <c r="F131" s="289"/>
    </row>
    <row r="132" spans="1:6" s="2" customFormat="1" ht="15">
      <c r="A132" s="285"/>
      <c r="B132" s="286"/>
      <c r="C132" s="287"/>
      <c r="D132" s="287"/>
      <c r="E132" s="288"/>
      <c r="F132" s="289"/>
    </row>
    <row r="133" spans="1:6" s="2" customFormat="1" ht="15">
      <c r="A133" s="285"/>
      <c r="B133" s="286"/>
      <c r="C133" s="287"/>
      <c r="D133" s="287"/>
      <c r="E133" s="288"/>
      <c r="F133" s="289"/>
    </row>
    <row r="134" spans="1:6" s="2" customFormat="1" ht="15">
      <c r="A134" s="285"/>
      <c r="B134" s="286"/>
      <c r="C134" s="287"/>
      <c r="D134" s="287"/>
      <c r="E134" s="288"/>
      <c r="F134" s="289"/>
    </row>
    <row r="135" spans="1:6" s="2" customFormat="1" ht="15">
      <c r="A135" s="285"/>
      <c r="B135" s="286"/>
      <c r="C135" s="287"/>
      <c r="D135" s="287"/>
      <c r="E135" s="288"/>
      <c r="F135" s="289"/>
    </row>
    <row r="136" spans="1:6" s="2" customFormat="1" ht="15">
      <c r="A136" s="285"/>
      <c r="B136" s="286"/>
      <c r="C136" s="287"/>
      <c r="D136" s="287"/>
      <c r="E136" s="288"/>
      <c r="F136" s="289"/>
    </row>
    <row r="137" spans="1:6" s="2" customFormat="1" ht="15">
      <c r="A137" s="285"/>
      <c r="B137" s="286"/>
      <c r="C137" s="287"/>
      <c r="D137" s="287"/>
      <c r="E137" s="288"/>
      <c r="F137" s="289"/>
    </row>
    <row r="138" spans="1:6" s="2" customFormat="1" ht="45.75" customHeight="1">
      <c r="A138" s="290"/>
      <c r="B138" s="290"/>
      <c r="C138" s="290"/>
      <c r="D138" s="290"/>
      <c r="E138" s="291"/>
      <c r="F138" s="289"/>
    </row>
    <row r="139" spans="2:6" s="2" customFormat="1" ht="15">
      <c r="B139" s="292"/>
      <c r="C139" s="293"/>
      <c r="D139" s="293"/>
      <c r="E139" s="294"/>
      <c r="F139" s="289"/>
    </row>
    <row r="140" spans="2:6" s="2" customFormat="1" ht="15">
      <c r="B140" s="292"/>
      <c r="C140" s="293"/>
      <c r="D140" s="293"/>
      <c r="E140" s="294"/>
      <c r="F140" s="289"/>
    </row>
    <row r="141" spans="1:6" s="2" customFormat="1" ht="18">
      <c r="A141" s="295"/>
      <c r="B141" s="296"/>
      <c r="C141" s="297"/>
      <c r="D141" s="297"/>
      <c r="E141" s="298"/>
      <c r="F141" s="289"/>
    </row>
    <row r="142" spans="1:6" s="2" customFormat="1" ht="12.75">
      <c r="A142" s="299"/>
      <c r="B142" s="299"/>
      <c r="C142" s="300"/>
      <c r="D142" s="300"/>
      <c r="E142" s="301"/>
      <c r="F142" s="289"/>
    </row>
    <row r="143" spans="1:6" s="2" customFormat="1" ht="21" customHeight="1">
      <c r="A143" s="302"/>
      <c r="B143" s="302"/>
      <c r="C143" s="303"/>
      <c r="D143" s="303"/>
      <c r="E143" s="304"/>
      <c r="F143" s="289"/>
    </row>
    <row r="144" spans="1:6" s="2" customFormat="1" ht="12.75">
      <c r="A144" s="305"/>
      <c r="B144" s="306"/>
      <c r="C144" s="303"/>
      <c r="D144" s="303"/>
      <c r="E144" s="307"/>
      <c r="F144" s="289"/>
    </row>
    <row r="145" spans="1:6" s="2" customFormat="1" ht="16.5" customHeight="1">
      <c r="A145" s="308"/>
      <c r="B145" s="308"/>
      <c r="C145" s="303"/>
      <c r="D145" s="303"/>
      <c r="E145" s="105"/>
      <c r="F145" s="289"/>
    </row>
    <row r="146" spans="1:6" s="2" customFormat="1" ht="12.75">
      <c r="A146" s="308"/>
      <c r="B146" s="306"/>
      <c r="C146" s="303"/>
      <c r="D146" s="303"/>
      <c r="E146" s="105"/>
      <c r="F146" s="289"/>
    </row>
    <row r="147" spans="1:6" s="2" customFormat="1" ht="19.5" customHeight="1">
      <c r="A147" s="309"/>
      <c r="B147" s="285"/>
      <c r="C147" s="310"/>
      <c r="D147" s="311"/>
      <c r="E147" s="105"/>
      <c r="F147" s="289"/>
    </row>
    <row r="148" spans="2:6" s="2" customFormat="1" ht="15">
      <c r="B148" s="292"/>
      <c r="C148" s="293"/>
      <c r="D148" s="293"/>
      <c r="E148" s="294"/>
      <c r="F148" s="289"/>
    </row>
    <row r="149" spans="2:6" s="2" customFormat="1" ht="15">
      <c r="B149" s="292"/>
      <c r="C149" s="293"/>
      <c r="D149" s="293"/>
      <c r="E149" s="294"/>
      <c r="F149" s="289"/>
    </row>
    <row r="150" spans="2:6" s="2" customFormat="1" ht="15">
      <c r="B150" s="292"/>
      <c r="C150" s="293"/>
      <c r="D150" s="293"/>
      <c r="E150" s="294"/>
      <c r="F150" s="289"/>
    </row>
    <row r="151" spans="2:6" s="2" customFormat="1" ht="15">
      <c r="B151" s="292"/>
      <c r="C151" s="293"/>
      <c r="D151" s="293"/>
      <c r="E151" s="294"/>
      <c r="F151" s="289"/>
    </row>
    <row r="152" spans="2:6" s="2" customFormat="1" ht="15">
      <c r="B152" s="292"/>
      <c r="C152" s="293"/>
      <c r="D152" s="293"/>
      <c r="E152" s="294"/>
      <c r="F152" s="289"/>
    </row>
    <row r="153" spans="2:6" s="2" customFormat="1" ht="15">
      <c r="B153" s="292"/>
      <c r="C153" s="293"/>
      <c r="D153" s="293"/>
      <c r="E153" s="294"/>
      <c r="F153" s="289"/>
    </row>
    <row r="154" spans="2:6" s="2" customFormat="1" ht="15">
      <c r="B154" s="292"/>
      <c r="C154" s="293"/>
      <c r="D154" s="293"/>
      <c r="E154" s="294"/>
      <c r="F154" s="289"/>
    </row>
    <row r="155" spans="2:6" s="2" customFormat="1" ht="15">
      <c r="B155" s="292"/>
      <c r="C155" s="293"/>
      <c r="D155" s="293"/>
      <c r="E155" s="294"/>
      <c r="F155" s="289"/>
    </row>
    <row r="156" spans="2:6" s="2" customFormat="1" ht="15">
      <c r="B156" s="292"/>
      <c r="C156" s="293"/>
      <c r="D156" s="293"/>
      <c r="E156" s="294"/>
      <c r="F156" s="289"/>
    </row>
    <row r="157" spans="2:6" s="2" customFormat="1" ht="12.75">
      <c r="B157" s="312"/>
      <c r="C157" s="312"/>
      <c r="D157" s="312"/>
      <c r="E157" s="294"/>
      <c r="F157" s="289"/>
    </row>
    <row r="158" spans="1:6" s="2" customFormat="1" ht="43.5" customHeight="1">
      <c r="A158" s="313"/>
      <c r="B158" s="313"/>
      <c r="C158" s="313"/>
      <c r="D158" s="313"/>
      <c r="E158" s="294"/>
      <c r="F158" s="289"/>
    </row>
    <row r="159" spans="2:6" s="2" customFormat="1" ht="42" customHeight="1">
      <c r="B159" s="314"/>
      <c r="C159" s="314"/>
      <c r="D159" s="314"/>
      <c r="E159" s="315"/>
      <c r="F159" s="289"/>
    </row>
    <row r="160" spans="2:6" s="2" customFormat="1" ht="46.5" customHeight="1">
      <c r="B160" s="316"/>
      <c r="C160" s="293"/>
      <c r="D160" s="293"/>
      <c r="E160" s="317"/>
      <c r="F160" s="289"/>
    </row>
    <row r="161" spans="3:6" s="2" customFormat="1" ht="12.75">
      <c r="C161" s="293"/>
      <c r="D161" s="293"/>
      <c r="E161" s="289"/>
      <c r="F161" s="289"/>
    </row>
    <row r="162" spans="3:6" s="2" customFormat="1" ht="12.75">
      <c r="C162" s="293"/>
      <c r="D162" s="293"/>
      <c r="E162" s="289"/>
      <c r="F162" s="289"/>
    </row>
    <row r="163" spans="3:6" s="2" customFormat="1" ht="12.75">
      <c r="C163" s="293"/>
      <c r="D163" s="293"/>
      <c r="E163" s="289"/>
      <c r="F163" s="289"/>
    </row>
    <row r="164" spans="3:6" s="2" customFormat="1" ht="12.75">
      <c r="C164" s="293"/>
      <c r="D164" s="293"/>
      <c r="E164" s="289"/>
      <c r="F164" s="289"/>
    </row>
    <row r="165" spans="3:6" s="2" customFormat="1" ht="12.75">
      <c r="C165" s="293"/>
      <c r="D165" s="293"/>
      <c r="E165" s="289"/>
      <c r="F165" s="289"/>
    </row>
    <row r="166" spans="3:6" s="2" customFormat="1" ht="12.75">
      <c r="C166" s="293"/>
      <c r="D166" s="293"/>
      <c r="E166" s="289"/>
      <c r="F166" s="289"/>
    </row>
    <row r="167" spans="3:6" s="2" customFormat="1" ht="12.75">
      <c r="C167" s="293"/>
      <c r="D167" s="293"/>
      <c r="E167" s="289"/>
      <c r="F167" s="289"/>
    </row>
    <row r="168" spans="3:6" s="2" customFormat="1" ht="12.75">
      <c r="C168" s="293"/>
      <c r="D168" s="293"/>
      <c r="E168" s="289"/>
      <c r="F168" s="289"/>
    </row>
    <row r="169" spans="3:6" s="2" customFormat="1" ht="12.75">
      <c r="C169" s="293"/>
      <c r="D169" s="293"/>
      <c r="E169" s="289"/>
      <c r="F169" s="289"/>
    </row>
    <row r="170" spans="3:6" s="2" customFormat="1" ht="12.75">
      <c r="C170" s="293"/>
      <c r="D170" s="293"/>
      <c r="E170" s="289"/>
      <c r="F170" s="318"/>
    </row>
    <row r="171" spans="3:6" s="2" customFormat="1" ht="12.75">
      <c r="C171" s="293"/>
      <c r="D171" s="293"/>
      <c r="E171" s="289"/>
      <c r="F171" s="289"/>
    </row>
    <row r="172" spans="3:6" s="2" customFormat="1" ht="12.75">
      <c r="C172" s="293"/>
      <c r="D172" s="293"/>
      <c r="E172" s="289"/>
      <c r="F172" s="289"/>
    </row>
    <row r="173" spans="3:6" s="2" customFormat="1" ht="12.75">
      <c r="C173" s="293"/>
      <c r="D173" s="293"/>
      <c r="E173" s="289"/>
      <c r="F173" s="289"/>
    </row>
    <row r="174" spans="3:6" s="2" customFormat="1" ht="12.75">
      <c r="C174" s="293"/>
      <c r="D174" s="293"/>
      <c r="E174" s="289"/>
      <c r="F174" s="289"/>
    </row>
    <row r="175" spans="3:6" s="2" customFormat="1" ht="12.75">
      <c r="C175" s="293"/>
      <c r="D175" s="293"/>
      <c r="E175" s="289"/>
      <c r="F175" s="289"/>
    </row>
    <row r="176" spans="3:6" s="2" customFormat="1" ht="12.75">
      <c r="C176" s="293"/>
      <c r="D176" s="293"/>
      <c r="E176" s="289"/>
      <c r="F176" s="289"/>
    </row>
    <row r="177" spans="3:6" s="2" customFormat="1" ht="12.75">
      <c r="C177" s="293"/>
      <c r="D177" s="293"/>
      <c r="E177" s="289"/>
      <c r="F177" s="289"/>
    </row>
    <row r="178" spans="3:6" s="2" customFormat="1" ht="12.75">
      <c r="C178" s="293"/>
      <c r="D178" s="293"/>
      <c r="E178" s="289"/>
      <c r="F178" s="289"/>
    </row>
    <row r="179" spans="3:6" s="2" customFormat="1" ht="12.75">
      <c r="C179" s="293"/>
      <c r="D179" s="293"/>
      <c r="E179" s="289"/>
      <c r="F179" s="289"/>
    </row>
    <row r="180" spans="3:6" s="2" customFormat="1" ht="12.75">
      <c r="C180" s="293"/>
      <c r="D180" s="293"/>
      <c r="E180" s="289"/>
      <c r="F180" s="289"/>
    </row>
    <row r="181" spans="3:6" s="2" customFormat="1" ht="12.75">
      <c r="C181" s="293"/>
      <c r="D181" s="293"/>
      <c r="E181" s="289"/>
      <c r="F181" s="289"/>
    </row>
    <row r="182" spans="3:6" s="2" customFormat="1" ht="12.75">
      <c r="C182" s="293"/>
      <c r="D182" s="293"/>
      <c r="E182" s="289"/>
      <c r="F182" s="289"/>
    </row>
    <row r="183" spans="3:6" s="2" customFormat="1" ht="12.75">
      <c r="C183" s="293"/>
      <c r="D183" s="293"/>
      <c r="E183" s="289"/>
      <c r="F183" s="289"/>
    </row>
    <row r="184" spans="3:6" s="2" customFormat="1" ht="12.75">
      <c r="C184" s="293"/>
      <c r="D184" s="293"/>
      <c r="E184" s="289"/>
      <c r="F184" s="289"/>
    </row>
    <row r="185" spans="3:6" s="2" customFormat="1" ht="12.75">
      <c r="C185" s="293"/>
      <c r="D185" s="293"/>
      <c r="E185" s="289"/>
      <c r="F185" s="289"/>
    </row>
    <row r="186" spans="3:6" s="2" customFormat="1" ht="12.75">
      <c r="C186" s="293"/>
      <c r="D186" s="293"/>
      <c r="E186" s="289"/>
      <c r="F186" s="289"/>
    </row>
    <row r="187" spans="3:6" s="2" customFormat="1" ht="12.75">
      <c r="C187" s="293"/>
      <c r="D187" s="293"/>
      <c r="E187" s="289"/>
      <c r="F187" s="289"/>
    </row>
    <row r="188" spans="3:6" s="2" customFormat="1" ht="12.75">
      <c r="C188" s="293"/>
      <c r="D188" s="293"/>
      <c r="E188" s="289"/>
      <c r="F188" s="289"/>
    </row>
    <row r="189" spans="3:6" s="2" customFormat="1" ht="12.75">
      <c r="C189" s="293"/>
      <c r="D189" s="293"/>
      <c r="E189" s="289"/>
      <c r="F189" s="289"/>
    </row>
    <row r="190" spans="3:6" s="2" customFormat="1" ht="12.75">
      <c r="C190" s="293"/>
      <c r="D190" s="293"/>
      <c r="E190" s="289"/>
      <c r="F190" s="289"/>
    </row>
    <row r="191" spans="3:6" s="2" customFormat="1" ht="12.75">
      <c r="C191" s="293"/>
      <c r="D191" s="293"/>
      <c r="E191" s="289"/>
      <c r="F191" s="289"/>
    </row>
    <row r="192" spans="3:6" s="2" customFormat="1" ht="12.75">
      <c r="C192" s="293"/>
      <c r="D192" s="293"/>
      <c r="E192" s="289"/>
      <c r="F192" s="289"/>
    </row>
    <row r="193" spans="3:6" s="2" customFormat="1" ht="12.75">
      <c r="C193" s="293"/>
      <c r="D193" s="293"/>
      <c r="E193" s="289"/>
      <c r="F193" s="289"/>
    </row>
    <row r="194" spans="3:4" s="2" customFormat="1" ht="12.75">
      <c r="C194" s="293"/>
      <c r="D194" s="293"/>
    </row>
    <row r="195" spans="3:4" s="2" customFormat="1" ht="12.75">
      <c r="C195" s="293"/>
      <c r="D195" s="293"/>
    </row>
    <row r="196" spans="3:4" s="2" customFormat="1" ht="12.75">
      <c r="C196" s="293"/>
      <c r="D196" s="293"/>
    </row>
    <row r="197" spans="3:4" s="2" customFormat="1" ht="12.75">
      <c r="C197" s="293"/>
      <c r="D197" s="293"/>
    </row>
    <row r="198" spans="3:4" s="2" customFormat="1" ht="12.75">
      <c r="C198" s="293"/>
      <c r="D198" s="293"/>
    </row>
    <row r="199" spans="3:4" s="2" customFormat="1" ht="12.75">
      <c r="C199" s="293"/>
      <c r="D199" s="293"/>
    </row>
    <row r="200" spans="3:4" s="2" customFormat="1" ht="12.75">
      <c r="C200" s="293"/>
      <c r="D200" s="293"/>
    </row>
    <row r="201" spans="3:4" s="2" customFormat="1" ht="12.75">
      <c r="C201" s="293"/>
      <c r="D201" s="293"/>
    </row>
    <row r="202" spans="3:4" s="2" customFormat="1" ht="12.75">
      <c r="C202" s="293"/>
      <c r="D202" s="293"/>
    </row>
    <row r="203" spans="3:4" s="2" customFormat="1" ht="12.75">
      <c r="C203" s="293"/>
      <c r="D203" s="293"/>
    </row>
    <row r="204" spans="3:4" s="2" customFormat="1" ht="12.75">
      <c r="C204" s="293"/>
      <c r="D204" s="293"/>
    </row>
    <row r="205" spans="3:4" s="2" customFormat="1" ht="12.75">
      <c r="C205" s="293"/>
      <c r="D205" s="293"/>
    </row>
    <row r="206" spans="3:4" s="2" customFormat="1" ht="12.75">
      <c r="C206" s="293"/>
      <c r="D206" s="293"/>
    </row>
    <row r="207" spans="3:4" s="2" customFormat="1" ht="12.75">
      <c r="C207" s="293"/>
      <c r="D207" s="293"/>
    </row>
    <row r="208" spans="3:4" s="2" customFormat="1" ht="12.75">
      <c r="C208" s="293"/>
      <c r="D208" s="293"/>
    </row>
    <row r="209" spans="3:4" s="2" customFormat="1" ht="12.75">
      <c r="C209" s="293"/>
      <c r="D209" s="293"/>
    </row>
    <row r="210" spans="3:4" s="2" customFormat="1" ht="12.75">
      <c r="C210" s="293"/>
      <c r="D210" s="293"/>
    </row>
    <row r="211" spans="3:4" s="2" customFormat="1" ht="12.75">
      <c r="C211" s="293"/>
      <c r="D211" s="293"/>
    </row>
    <row r="212" spans="3:4" s="2" customFormat="1" ht="12.75">
      <c r="C212" s="293"/>
      <c r="D212" s="293"/>
    </row>
    <row r="213" spans="3:4" s="2" customFormat="1" ht="12.75">
      <c r="C213" s="293"/>
      <c r="D213" s="293"/>
    </row>
    <row r="214" spans="3:4" s="2" customFormat="1" ht="12.75">
      <c r="C214" s="293"/>
      <c r="D214" s="293"/>
    </row>
    <row r="215" spans="3:4" s="2" customFormat="1" ht="12.75">
      <c r="C215" s="293"/>
      <c r="D215" s="293"/>
    </row>
    <row r="216" spans="3:4" s="2" customFormat="1" ht="12.75">
      <c r="C216" s="293"/>
      <c r="D216" s="293"/>
    </row>
    <row r="217" spans="3:4" s="2" customFormat="1" ht="12.75">
      <c r="C217" s="293"/>
      <c r="D217" s="293"/>
    </row>
    <row r="218" spans="3:4" s="2" customFormat="1" ht="12.75">
      <c r="C218" s="293"/>
      <c r="D218" s="293"/>
    </row>
    <row r="219" spans="3:4" s="2" customFormat="1" ht="12.75">
      <c r="C219" s="293"/>
      <c r="D219" s="293"/>
    </row>
    <row r="220" spans="3:4" s="2" customFormat="1" ht="12.75">
      <c r="C220" s="293"/>
      <c r="D220" s="293"/>
    </row>
    <row r="221" spans="3:4" s="2" customFormat="1" ht="12.75">
      <c r="C221" s="293"/>
      <c r="D221" s="293"/>
    </row>
    <row r="222" spans="3:4" s="2" customFormat="1" ht="12.75">
      <c r="C222" s="293"/>
      <c r="D222" s="293"/>
    </row>
    <row r="223" spans="3:4" s="2" customFormat="1" ht="12.75">
      <c r="C223" s="293"/>
      <c r="D223" s="293"/>
    </row>
    <row r="224" spans="3:4" s="2" customFormat="1" ht="12.75">
      <c r="C224" s="293"/>
      <c r="D224" s="293"/>
    </row>
    <row r="225" spans="3:4" s="2" customFormat="1" ht="12.75">
      <c r="C225" s="293"/>
      <c r="D225" s="293"/>
    </row>
    <row r="226" spans="3:4" s="2" customFormat="1" ht="12.75">
      <c r="C226" s="293"/>
      <c r="D226" s="293"/>
    </row>
    <row r="227" spans="3:4" s="2" customFormat="1" ht="12.75">
      <c r="C227" s="293"/>
      <c r="D227" s="293"/>
    </row>
    <row r="228" spans="3:4" s="2" customFormat="1" ht="12.75">
      <c r="C228" s="293"/>
      <c r="D228" s="293"/>
    </row>
    <row r="229" spans="3:4" s="2" customFormat="1" ht="12.75">
      <c r="C229" s="293"/>
      <c r="D229" s="293"/>
    </row>
    <row r="230" spans="3:4" s="2" customFormat="1" ht="12.75">
      <c r="C230" s="293"/>
      <c r="D230" s="293"/>
    </row>
    <row r="231" spans="3:4" s="2" customFormat="1" ht="12.75">
      <c r="C231" s="293"/>
      <c r="D231" s="293"/>
    </row>
    <row r="232" spans="3:4" s="2" customFormat="1" ht="12.75">
      <c r="C232" s="293"/>
      <c r="D232" s="293"/>
    </row>
    <row r="233" spans="3:4" s="2" customFormat="1" ht="12.75">
      <c r="C233" s="293"/>
      <c r="D233" s="293"/>
    </row>
    <row r="234" spans="3:4" s="2" customFormat="1" ht="12.75">
      <c r="C234" s="293"/>
      <c r="D234" s="293"/>
    </row>
    <row r="235" spans="3:4" s="2" customFormat="1" ht="12.75">
      <c r="C235" s="293"/>
      <c r="D235" s="293"/>
    </row>
    <row r="236" spans="3:4" s="2" customFormat="1" ht="12.75">
      <c r="C236" s="293"/>
      <c r="D236" s="293"/>
    </row>
    <row r="237" spans="3:4" s="2" customFormat="1" ht="12.75">
      <c r="C237" s="293"/>
      <c r="D237" s="293"/>
    </row>
    <row r="238" spans="3:4" s="2" customFormat="1" ht="12.75">
      <c r="C238" s="293"/>
      <c r="D238" s="293"/>
    </row>
    <row r="239" spans="3:4" s="2" customFormat="1" ht="12.75">
      <c r="C239" s="293"/>
      <c r="D239" s="293"/>
    </row>
    <row r="240" spans="3:4" s="2" customFormat="1" ht="12.75">
      <c r="C240" s="293"/>
      <c r="D240" s="293"/>
    </row>
    <row r="241" spans="3:4" s="2" customFormat="1" ht="12.75">
      <c r="C241" s="293"/>
      <c r="D241" s="293"/>
    </row>
    <row r="242" spans="3:4" s="2" customFormat="1" ht="12.75">
      <c r="C242" s="293"/>
      <c r="D242" s="293"/>
    </row>
    <row r="243" spans="3:4" s="2" customFormat="1" ht="12.75">
      <c r="C243" s="293"/>
      <c r="D243" s="293"/>
    </row>
    <row r="244" spans="3:4" s="2" customFormat="1" ht="12.75">
      <c r="C244" s="293"/>
      <c r="D244" s="293"/>
    </row>
    <row r="245" spans="3:4" s="2" customFormat="1" ht="12.75">
      <c r="C245" s="293"/>
      <c r="D245" s="293"/>
    </row>
    <row r="246" spans="3:4" s="2" customFormat="1" ht="12.75">
      <c r="C246" s="293"/>
      <c r="D246" s="293"/>
    </row>
    <row r="247" spans="3:4" s="2" customFormat="1" ht="12.75">
      <c r="C247" s="293"/>
      <c r="D247" s="293"/>
    </row>
    <row r="248" spans="3:4" s="2" customFormat="1" ht="12.75">
      <c r="C248" s="293"/>
      <c r="D248" s="293"/>
    </row>
    <row r="249" spans="3:4" s="2" customFormat="1" ht="12.75">
      <c r="C249" s="293"/>
      <c r="D249" s="293"/>
    </row>
    <row r="250" spans="3:4" s="2" customFormat="1" ht="12.75">
      <c r="C250" s="293"/>
      <c r="D250" s="293"/>
    </row>
    <row r="251" spans="3:4" s="2" customFormat="1" ht="12.75">
      <c r="C251" s="293"/>
      <c r="D251" s="293"/>
    </row>
    <row r="252" spans="3:4" s="2" customFormat="1" ht="12.75">
      <c r="C252" s="293"/>
      <c r="D252" s="293"/>
    </row>
    <row r="253" spans="3:4" s="2" customFormat="1" ht="12.75">
      <c r="C253" s="293"/>
      <c r="D253" s="293"/>
    </row>
    <row r="254" spans="3:4" s="2" customFormat="1" ht="12.75">
      <c r="C254" s="293"/>
      <c r="D254" s="293"/>
    </row>
    <row r="255" spans="3:4" s="2" customFormat="1" ht="12.75">
      <c r="C255" s="293"/>
      <c r="D255" s="293"/>
    </row>
    <row r="256" spans="3:4" s="2" customFormat="1" ht="12.75">
      <c r="C256" s="293"/>
      <c r="D256" s="293"/>
    </row>
    <row r="257" spans="3:4" s="2" customFormat="1" ht="12.75">
      <c r="C257" s="293"/>
      <c r="D257" s="293"/>
    </row>
    <row r="258" spans="3:4" s="2" customFormat="1" ht="12.75">
      <c r="C258" s="293"/>
      <c r="D258" s="293"/>
    </row>
    <row r="259" spans="3:4" s="2" customFormat="1" ht="12.75">
      <c r="C259" s="293"/>
      <c r="D259" s="293"/>
    </row>
    <row r="260" spans="3:4" s="2" customFormat="1" ht="12.75">
      <c r="C260" s="293"/>
      <c r="D260" s="293"/>
    </row>
    <row r="261" spans="3:4" s="2" customFormat="1" ht="12.75">
      <c r="C261" s="293"/>
      <c r="D261" s="293"/>
    </row>
    <row r="262" spans="3:4" s="2" customFormat="1" ht="12.75">
      <c r="C262" s="293"/>
      <c r="D262" s="293"/>
    </row>
    <row r="263" spans="3:4" s="2" customFormat="1" ht="12.75">
      <c r="C263" s="293"/>
      <c r="D263" s="293"/>
    </row>
    <row r="264" spans="3:4" s="2" customFormat="1" ht="12.75">
      <c r="C264" s="293"/>
      <c r="D264" s="293"/>
    </row>
    <row r="265" spans="3:4" s="2" customFormat="1" ht="12.75">
      <c r="C265" s="293"/>
      <c r="D265" s="293"/>
    </row>
    <row r="266" spans="3:4" s="2" customFormat="1" ht="12.75">
      <c r="C266" s="293"/>
      <c r="D266" s="293"/>
    </row>
    <row r="267" spans="3:4" s="2" customFormat="1" ht="12.75">
      <c r="C267" s="293"/>
      <c r="D267" s="293"/>
    </row>
    <row r="268" spans="3:4" s="2" customFormat="1" ht="12.75">
      <c r="C268" s="293"/>
      <c r="D268" s="293"/>
    </row>
    <row r="269" spans="3:4" s="2" customFormat="1" ht="12.75">
      <c r="C269" s="293"/>
      <c r="D269" s="293"/>
    </row>
    <row r="270" spans="3:4" s="2" customFormat="1" ht="12.75">
      <c r="C270" s="293"/>
      <c r="D270" s="293"/>
    </row>
    <row r="271" spans="3:4" s="2" customFormat="1" ht="12.75">
      <c r="C271" s="293"/>
      <c r="D271" s="293"/>
    </row>
    <row r="272" spans="3:4" s="2" customFormat="1" ht="12.75">
      <c r="C272" s="293"/>
      <c r="D272" s="293"/>
    </row>
    <row r="273" spans="3:4" s="2" customFormat="1" ht="12.75">
      <c r="C273" s="293"/>
      <c r="D273" s="293"/>
    </row>
    <row r="274" spans="3:4" s="2" customFormat="1" ht="12.75">
      <c r="C274" s="293"/>
      <c r="D274" s="293"/>
    </row>
    <row r="275" spans="3:4" s="2" customFormat="1" ht="12.75">
      <c r="C275" s="293"/>
      <c r="D275" s="293"/>
    </row>
    <row r="276" spans="3:4" s="2" customFormat="1" ht="12.75">
      <c r="C276" s="293"/>
      <c r="D276" s="293"/>
    </row>
    <row r="277" spans="3:4" s="2" customFormat="1" ht="12.75">
      <c r="C277" s="293"/>
      <c r="D277" s="293"/>
    </row>
    <row r="278" spans="3:4" s="2" customFormat="1" ht="12.75">
      <c r="C278" s="293"/>
      <c r="D278" s="293"/>
    </row>
    <row r="279" spans="3:4" s="2" customFormat="1" ht="12.75">
      <c r="C279" s="293"/>
      <c r="D279" s="293"/>
    </row>
    <row r="280" spans="3:4" s="2" customFormat="1" ht="12.75">
      <c r="C280" s="293"/>
      <c r="D280" s="293"/>
    </row>
    <row r="281" spans="3:4" s="2" customFormat="1" ht="12.75">
      <c r="C281" s="293"/>
      <c r="D281" s="293"/>
    </row>
    <row r="282" spans="3:4" s="2" customFormat="1" ht="12.75">
      <c r="C282" s="293"/>
      <c r="D282" s="293"/>
    </row>
    <row r="283" spans="3:4" s="2" customFormat="1" ht="12.75">
      <c r="C283" s="293"/>
      <c r="D283" s="293"/>
    </row>
    <row r="284" spans="3:4" s="2" customFormat="1" ht="12.75">
      <c r="C284" s="293"/>
      <c r="D284" s="293"/>
    </row>
    <row r="285" spans="3:4" s="2" customFormat="1" ht="12.75">
      <c r="C285" s="293"/>
      <c r="D285" s="293"/>
    </row>
    <row r="286" spans="3:4" s="2" customFormat="1" ht="12.75">
      <c r="C286" s="293"/>
      <c r="D286" s="293"/>
    </row>
    <row r="287" spans="3:4" s="2" customFormat="1" ht="12.75">
      <c r="C287" s="293"/>
      <c r="D287" s="293"/>
    </row>
    <row r="288" spans="3:4" s="2" customFormat="1" ht="12.75">
      <c r="C288" s="293"/>
      <c r="D288" s="293"/>
    </row>
    <row r="289" spans="3:4" s="2" customFormat="1" ht="12.75">
      <c r="C289" s="293"/>
      <c r="D289" s="293"/>
    </row>
    <row r="290" spans="3:4" s="2" customFormat="1" ht="12.75">
      <c r="C290" s="293"/>
      <c r="D290" s="293"/>
    </row>
    <row r="291" spans="3:4" s="2" customFormat="1" ht="12.75">
      <c r="C291" s="293"/>
      <c r="D291" s="293"/>
    </row>
    <row r="292" spans="3:4" s="2" customFormat="1" ht="12.75">
      <c r="C292" s="293"/>
      <c r="D292" s="293"/>
    </row>
    <row r="293" spans="3:4" s="2" customFormat="1" ht="12.75">
      <c r="C293" s="293"/>
      <c r="D293" s="293"/>
    </row>
    <row r="294" spans="3:4" s="2" customFormat="1" ht="12.75">
      <c r="C294" s="293"/>
      <c r="D294" s="293"/>
    </row>
    <row r="295" spans="3:4" s="2" customFormat="1" ht="12.75">
      <c r="C295" s="293"/>
      <c r="D295" s="293"/>
    </row>
    <row r="296" spans="3:4" s="2" customFormat="1" ht="12.75">
      <c r="C296" s="293"/>
      <c r="D296" s="293"/>
    </row>
    <row r="297" spans="3:4" s="2" customFormat="1" ht="12.75">
      <c r="C297" s="293"/>
      <c r="D297" s="293"/>
    </row>
    <row r="298" spans="3:4" s="2" customFormat="1" ht="12.75">
      <c r="C298" s="293"/>
      <c r="D298" s="293"/>
    </row>
    <row r="299" spans="3:4" s="2" customFormat="1" ht="12.75">
      <c r="C299" s="293"/>
      <c r="D299" s="293"/>
    </row>
    <row r="300" spans="3:4" s="2" customFormat="1" ht="12.75">
      <c r="C300" s="293"/>
      <c r="D300" s="293"/>
    </row>
    <row r="301" spans="3:4" s="2" customFormat="1" ht="12.75">
      <c r="C301" s="293"/>
      <c r="D301" s="293"/>
    </row>
    <row r="302" spans="3:4" s="2" customFormat="1" ht="12.75">
      <c r="C302" s="293"/>
      <c r="D302" s="293"/>
    </row>
    <row r="303" spans="3:4" s="2" customFormat="1" ht="12.75">
      <c r="C303" s="293"/>
      <c r="D303" s="293"/>
    </row>
    <row r="304" spans="3:4" s="2" customFormat="1" ht="12.75">
      <c r="C304" s="293"/>
      <c r="D304" s="293"/>
    </row>
    <row r="305" spans="3:4" s="2" customFormat="1" ht="12.75">
      <c r="C305" s="293"/>
      <c r="D305" s="293"/>
    </row>
    <row r="306" spans="3:4" s="2" customFormat="1" ht="12.75">
      <c r="C306" s="293"/>
      <c r="D306" s="293"/>
    </row>
    <row r="307" spans="3:4" s="2" customFormat="1" ht="12.75">
      <c r="C307" s="293"/>
      <c r="D307" s="293"/>
    </row>
    <row r="308" spans="3:4" s="2" customFormat="1" ht="12.75">
      <c r="C308" s="293"/>
      <c r="D308" s="293"/>
    </row>
    <row r="309" spans="3:4" s="2" customFormat="1" ht="12.75">
      <c r="C309" s="293"/>
      <c r="D309" s="293"/>
    </row>
    <row r="310" spans="3:4" s="2" customFormat="1" ht="12.75">
      <c r="C310" s="293"/>
      <c r="D310" s="293"/>
    </row>
    <row r="311" spans="3:4" s="2" customFormat="1" ht="12.75">
      <c r="C311" s="293"/>
      <c r="D311" s="293"/>
    </row>
    <row r="312" spans="3:4" s="2" customFormat="1" ht="12.75">
      <c r="C312" s="293"/>
      <c r="D312" s="293"/>
    </row>
    <row r="313" spans="3:4" s="2" customFormat="1" ht="12.75">
      <c r="C313" s="293"/>
      <c r="D313" s="293"/>
    </row>
    <row r="314" spans="3:4" s="2" customFormat="1" ht="12.75">
      <c r="C314" s="293"/>
      <c r="D314" s="293"/>
    </row>
    <row r="315" spans="3:4" s="2" customFormat="1" ht="12.75">
      <c r="C315" s="293"/>
      <c r="D315" s="293"/>
    </row>
    <row r="316" spans="3:4" s="2" customFormat="1" ht="12.75">
      <c r="C316" s="293"/>
      <c r="D316" s="293"/>
    </row>
    <row r="317" spans="3:4" s="2" customFormat="1" ht="12.75">
      <c r="C317" s="293"/>
      <c r="D317" s="293"/>
    </row>
    <row r="318" spans="3:4" s="2" customFormat="1" ht="12.75">
      <c r="C318" s="293"/>
      <c r="D318" s="293"/>
    </row>
    <row r="319" spans="3:4" s="2" customFormat="1" ht="12.75">
      <c r="C319" s="293"/>
      <c r="D319" s="293"/>
    </row>
    <row r="320" spans="3:4" s="2" customFormat="1" ht="12.75">
      <c r="C320" s="293"/>
      <c r="D320" s="293"/>
    </row>
    <row r="321" spans="3:4" s="2" customFormat="1" ht="12.75">
      <c r="C321" s="293"/>
      <c r="D321" s="293"/>
    </row>
    <row r="322" spans="3:4" s="2" customFormat="1" ht="12.75">
      <c r="C322" s="293"/>
      <c r="D322" s="293"/>
    </row>
    <row r="323" spans="3:4" s="2" customFormat="1" ht="12.75">
      <c r="C323" s="293"/>
      <c r="D323" s="293"/>
    </row>
    <row r="324" spans="3:4" s="2" customFormat="1" ht="12.75">
      <c r="C324" s="293"/>
      <c r="D324" s="293"/>
    </row>
    <row r="325" spans="3:4" s="2" customFormat="1" ht="12.75">
      <c r="C325" s="293"/>
      <c r="D325" s="293"/>
    </row>
    <row r="326" spans="3:4" s="2" customFormat="1" ht="12.75">
      <c r="C326" s="293"/>
      <c r="D326" s="293"/>
    </row>
    <row r="327" spans="3:4" s="2" customFormat="1" ht="12.75">
      <c r="C327" s="293"/>
      <c r="D327" s="293"/>
    </row>
    <row r="328" spans="3:4" s="2" customFormat="1" ht="12.75">
      <c r="C328" s="293"/>
      <c r="D328" s="293"/>
    </row>
    <row r="329" spans="3:4" s="2" customFormat="1" ht="12.75">
      <c r="C329" s="293"/>
      <c r="D329" s="293"/>
    </row>
    <row r="330" spans="3:4" s="2" customFormat="1" ht="12.75">
      <c r="C330" s="293"/>
      <c r="D330" s="293"/>
    </row>
    <row r="331" spans="3:4" s="2" customFormat="1" ht="12.75">
      <c r="C331" s="293"/>
      <c r="D331" s="293"/>
    </row>
    <row r="332" spans="3:4" s="2" customFormat="1" ht="12.75">
      <c r="C332" s="293"/>
      <c r="D332" s="293"/>
    </row>
    <row r="333" spans="3:4" s="2" customFormat="1" ht="12.75">
      <c r="C333" s="293"/>
      <c r="D333" s="293"/>
    </row>
    <row r="334" spans="3:4" s="2" customFormat="1" ht="12.75">
      <c r="C334" s="293"/>
      <c r="D334" s="293"/>
    </row>
    <row r="335" spans="3:4" s="2" customFormat="1" ht="12.75">
      <c r="C335" s="293"/>
      <c r="D335" s="293"/>
    </row>
    <row r="336" spans="3:4" s="2" customFormat="1" ht="12.75">
      <c r="C336" s="293"/>
      <c r="D336" s="293"/>
    </row>
    <row r="337" spans="3:4" s="2" customFormat="1" ht="12.75">
      <c r="C337" s="293"/>
      <c r="D337" s="293"/>
    </row>
    <row r="338" spans="3:4" s="2" customFormat="1" ht="12.75">
      <c r="C338" s="293"/>
      <c r="D338" s="293"/>
    </row>
    <row r="339" spans="3:4" s="2" customFormat="1" ht="12.75">
      <c r="C339" s="293"/>
      <c r="D339" s="293"/>
    </row>
    <row r="340" spans="3:4" s="2" customFormat="1" ht="12.75">
      <c r="C340" s="293"/>
      <c r="D340" s="293"/>
    </row>
    <row r="341" spans="3:4" s="2" customFormat="1" ht="12.75">
      <c r="C341" s="293"/>
      <c r="D341" s="293"/>
    </row>
    <row r="342" spans="3:4" s="2" customFormat="1" ht="12.75">
      <c r="C342" s="293"/>
      <c r="D342" s="293"/>
    </row>
    <row r="343" spans="3:4" s="2" customFormat="1" ht="12.75">
      <c r="C343" s="293"/>
      <c r="D343" s="293"/>
    </row>
    <row r="344" spans="3:4" s="2" customFormat="1" ht="12.75">
      <c r="C344" s="293"/>
      <c r="D344" s="293"/>
    </row>
    <row r="345" spans="3:4" s="2" customFormat="1" ht="12.75">
      <c r="C345" s="293"/>
      <c r="D345" s="293"/>
    </row>
    <row r="346" spans="3:4" s="2" customFormat="1" ht="12.75">
      <c r="C346" s="293"/>
      <c r="D346" s="293"/>
    </row>
    <row r="347" spans="3:4" s="2" customFormat="1" ht="12.75">
      <c r="C347" s="293"/>
      <c r="D347" s="293"/>
    </row>
    <row r="348" spans="3:4" s="2" customFormat="1" ht="12.75">
      <c r="C348" s="293"/>
      <c r="D348" s="293"/>
    </row>
    <row r="349" spans="3:4" s="2" customFormat="1" ht="12.75">
      <c r="C349" s="293"/>
      <c r="D349" s="293"/>
    </row>
    <row r="350" spans="3:4" s="2" customFormat="1" ht="12.75">
      <c r="C350" s="293"/>
      <c r="D350" s="293"/>
    </row>
    <row r="351" spans="3:4" s="2" customFormat="1" ht="12.75">
      <c r="C351" s="293"/>
      <c r="D351" s="293"/>
    </row>
    <row r="352" spans="3:4" s="2" customFormat="1" ht="12.75">
      <c r="C352" s="293"/>
      <c r="D352" s="293"/>
    </row>
    <row r="353" spans="3:4" s="2" customFormat="1" ht="12.75">
      <c r="C353" s="293"/>
      <c r="D353" s="293"/>
    </row>
    <row r="354" spans="3:4" s="2" customFormat="1" ht="12.75">
      <c r="C354" s="293"/>
      <c r="D354" s="293"/>
    </row>
    <row r="355" spans="3:4" s="2" customFormat="1" ht="12.75">
      <c r="C355" s="293"/>
      <c r="D355" s="293"/>
    </row>
    <row r="356" spans="3:4" s="2" customFormat="1" ht="12.75">
      <c r="C356" s="293"/>
      <c r="D356" s="293"/>
    </row>
    <row r="357" spans="3:4" s="2" customFormat="1" ht="12.75">
      <c r="C357" s="293"/>
      <c r="D357" s="293"/>
    </row>
    <row r="358" spans="3:4" s="2" customFormat="1" ht="12.75">
      <c r="C358" s="293"/>
      <c r="D358" s="293"/>
    </row>
    <row r="359" spans="3:4" s="2" customFormat="1" ht="12.75">
      <c r="C359" s="293"/>
      <c r="D359" s="293"/>
    </row>
    <row r="360" spans="3:4" s="2" customFormat="1" ht="12.75">
      <c r="C360" s="293"/>
      <c r="D360" s="293"/>
    </row>
    <row r="361" spans="3:4" s="2" customFormat="1" ht="12.75">
      <c r="C361" s="293"/>
      <c r="D361" s="293"/>
    </row>
    <row r="362" spans="3:4" s="2" customFormat="1" ht="12.75">
      <c r="C362" s="293"/>
      <c r="D362" s="293"/>
    </row>
    <row r="363" spans="3:4" s="2" customFormat="1" ht="12.75">
      <c r="C363" s="293"/>
      <c r="D363" s="293"/>
    </row>
    <row r="364" spans="3:4" s="2" customFormat="1" ht="12.75">
      <c r="C364" s="293"/>
      <c r="D364" s="293"/>
    </row>
    <row r="365" spans="3:4" s="2" customFormat="1" ht="12.75">
      <c r="C365" s="293"/>
      <c r="D365" s="293"/>
    </row>
    <row r="366" spans="3:4" s="2" customFormat="1" ht="12.75">
      <c r="C366" s="293"/>
      <c r="D366" s="293"/>
    </row>
    <row r="367" spans="3:4" s="2" customFormat="1" ht="12.75">
      <c r="C367" s="293"/>
      <c r="D367" s="293"/>
    </row>
    <row r="368" spans="3:4" s="2" customFormat="1" ht="12.75">
      <c r="C368" s="293"/>
      <c r="D368" s="293"/>
    </row>
    <row r="369" spans="3:4" s="2" customFormat="1" ht="12.75">
      <c r="C369" s="293"/>
      <c r="D369" s="293"/>
    </row>
    <row r="370" spans="3:4" s="2" customFormat="1" ht="12.75">
      <c r="C370" s="293"/>
      <c r="D370" s="293"/>
    </row>
    <row r="371" spans="3:4" s="2" customFormat="1" ht="12.75">
      <c r="C371" s="293"/>
      <c r="D371" s="293"/>
    </row>
    <row r="372" spans="3:4" s="2" customFormat="1" ht="12.75">
      <c r="C372" s="293"/>
      <c r="D372" s="293"/>
    </row>
    <row r="373" spans="3:4" s="2" customFormat="1" ht="12.75">
      <c r="C373" s="293"/>
      <c r="D373" s="293"/>
    </row>
    <row r="374" spans="3:4" s="2" customFormat="1" ht="12.75">
      <c r="C374" s="293"/>
      <c r="D374" s="293"/>
    </row>
    <row r="375" spans="3:4" s="2" customFormat="1" ht="12.75">
      <c r="C375" s="293"/>
      <c r="D375" s="293"/>
    </row>
    <row r="376" spans="3:4" s="2" customFormat="1" ht="12.75">
      <c r="C376" s="293"/>
      <c r="D376" s="293"/>
    </row>
    <row r="377" spans="3:4" s="2" customFormat="1" ht="12.75">
      <c r="C377" s="293"/>
      <c r="D377" s="293"/>
    </row>
    <row r="378" spans="3:4" s="2" customFormat="1" ht="12.75">
      <c r="C378" s="293"/>
      <c r="D378" s="293"/>
    </row>
    <row r="379" spans="3:4" s="2" customFormat="1" ht="12.75">
      <c r="C379" s="293"/>
      <c r="D379" s="293"/>
    </row>
    <row r="380" spans="3:4" s="2" customFormat="1" ht="12.75">
      <c r="C380" s="293"/>
      <c r="D380" s="293"/>
    </row>
    <row r="381" spans="3:4" s="2" customFormat="1" ht="12.75">
      <c r="C381" s="293"/>
      <c r="D381" s="293"/>
    </row>
    <row r="382" spans="3:4" s="2" customFormat="1" ht="12.75">
      <c r="C382" s="293"/>
      <c r="D382" s="293"/>
    </row>
    <row r="383" spans="3:4" s="2" customFormat="1" ht="12.75">
      <c r="C383" s="293"/>
      <c r="D383" s="293"/>
    </row>
    <row r="384" spans="3:4" s="2" customFormat="1" ht="12.75">
      <c r="C384" s="293"/>
      <c r="D384" s="293"/>
    </row>
    <row r="385" spans="3:4" s="2" customFormat="1" ht="12.75">
      <c r="C385" s="293"/>
      <c r="D385" s="293"/>
    </row>
    <row r="386" spans="3:4" s="2" customFormat="1" ht="12.75">
      <c r="C386" s="293"/>
      <c r="D386" s="293"/>
    </row>
    <row r="387" spans="3:4" s="2" customFormat="1" ht="12.75">
      <c r="C387" s="293"/>
      <c r="D387" s="293"/>
    </row>
    <row r="388" spans="3:4" s="2" customFormat="1" ht="12.75">
      <c r="C388" s="293"/>
      <c r="D388" s="293"/>
    </row>
    <row r="389" spans="3:4" s="2" customFormat="1" ht="12.75">
      <c r="C389" s="293"/>
      <c r="D389" s="293"/>
    </row>
    <row r="390" spans="3:4" s="2" customFormat="1" ht="12.75">
      <c r="C390" s="293"/>
      <c r="D390" s="293"/>
    </row>
    <row r="391" spans="3:4" s="2" customFormat="1" ht="12.75">
      <c r="C391" s="293"/>
      <c r="D391" s="293"/>
    </row>
    <row r="392" spans="3:4" s="2" customFormat="1" ht="12.75">
      <c r="C392" s="293"/>
      <c r="D392" s="293"/>
    </row>
    <row r="393" spans="3:4" s="2" customFormat="1" ht="12.75">
      <c r="C393" s="293"/>
      <c r="D393" s="293"/>
    </row>
    <row r="394" spans="3:4" s="2" customFormat="1" ht="12.75">
      <c r="C394" s="293"/>
      <c r="D394" s="293"/>
    </row>
    <row r="395" spans="3:4" s="2" customFormat="1" ht="12.75">
      <c r="C395" s="293"/>
      <c r="D395" s="293"/>
    </row>
    <row r="396" spans="3:4" s="2" customFormat="1" ht="12.75">
      <c r="C396" s="293"/>
      <c r="D396" s="293"/>
    </row>
    <row r="397" spans="3:4" s="2" customFormat="1" ht="12.75">
      <c r="C397" s="293"/>
      <c r="D397" s="293"/>
    </row>
    <row r="398" spans="3:4" s="2" customFormat="1" ht="12.75">
      <c r="C398" s="293"/>
      <c r="D398" s="293"/>
    </row>
    <row r="399" spans="3:4" s="2" customFormat="1" ht="12.75">
      <c r="C399" s="293"/>
      <c r="D399" s="293"/>
    </row>
    <row r="400" spans="3:4" s="2" customFormat="1" ht="12.75">
      <c r="C400" s="293"/>
      <c r="D400" s="293"/>
    </row>
    <row r="401" spans="3:4" s="2" customFormat="1" ht="12.75">
      <c r="C401" s="293"/>
      <c r="D401" s="293"/>
    </row>
    <row r="402" spans="3:4" s="2" customFormat="1" ht="12.75">
      <c r="C402" s="293"/>
      <c r="D402" s="293"/>
    </row>
    <row r="403" spans="3:4" s="2" customFormat="1" ht="12.75">
      <c r="C403" s="293"/>
      <c r="D403" s="293"/>
    </row>
    <row r="404" spans="3:4" s="2" customFormat="1" ht="12.75">
      <c r="C404" s="293"/>
      <c r="D404" s="293"/>
    </row>
    <row r="405" spans="3:4" s="2" customFormat="1" ht="12.75">
      <c r="C405" s="293"/>
      <c r="D405" s="293"/>
    </row>
    <row r="406" spans="3:4" s="2" customFormat="1" ht="12.75">
      <c r="C406" s="293"/>
      <c r="D406" s="293"/>
    </row>
    <row r="407" spans="3:4" s="2" customFormat="1" ht="12.75">
      <c r="C407" s="293"/>
      <c r="D407" s="293"/>
    </row>
    <row r="408" spans="3:4" s="2" customFormat="1" ht="12.75">
      <c r="C408" s="293"/>
      <c r="D408" s="293"/>
    </row>
    <row r="409" spans="3:4" s="2" customFormat="1" ht="12.75">
      <c r="C409" s="293"/>
      <c r="D409" s="293"/>
    </row>
    <row r="410" spans="3:4" s="2" customFormat="1" ht="12.75">
      <c r="C410" s="293"/>
      <c r="D410" s="293"/>
    </row>
    <row r="411" spans="3:4" s="2" customFormat="1" ht="12.75">
      <c r="C411" s="293"/>
      <c r="D411" s="293"/>
    </row>
    <row r="412" spans="3:4" s="2" customFormat="1" ht="12.75">
      <c r="C412" s="293"/>
      <c r="D412" s="293"/>
    </row>
    <row r="413" spans="3:4" s="2" customFormat="1" ht="12.75">
      <c r="C413" s="293"/>
      <c r="D413" s="293"/>
    </row>
    <row r="414" spans="3:4" s="2" customFormat="1" ht="12.75">
      <c r="C414" s="293"/>
      <c r="D414" s="293"/>
    </row>
    <row r="415" spans="3:4" s="2" customFormat="1" ht="12.75">
      <c r="C415" s="293"/>
      <c r="D415" s="293"/>
    </row>
    <row r="416" spans="3:4" s="2" customFormat="1" ht="12.75">
      <c r="C416" s="293"/>
      <c r="D416" s="293"/>
    </row>
    <row r="417" spans="3:4" s="2" customFormat="1" ht="12.75">
      <c r="C417" s="293"/>
      <c r="D417" s="293"/>
    </row>
    <row r="418" spans="3:4" s="2" customFormat="1" ht="12.75">
      <c r="C418" s="293"/>
      <c r="D418" s="293"/>
    </row>
    <row r="419" spans="3:4" s="2" customFormat="1" ht="12.75">
      <c r="C419" s="293"/>
      <c r="D419" s="293"/>
    </row>
    <row r="420" spans="3:4" s="2" customFormat="1" ht="12.75">
      <c r="C420" s="293"/>
      <c r="D420" s="293"/>
    </row>
    <row r="421" spans="3:4" s="2" customFormat="1" ht="12.75">
      <c r="C421" s="293"/>
      <c r="D421" s="293"/>
    </row>
    <row r="422" spans="3:4" s="2" customFormat="1" ht="12.75">
      <c r="C422" s="293"/>
      <c r="D422" s="293"/>
    </row>
    <row r="423" spans="3:4" s="2" customFormat="1" ht="12.75">
      <c r="C423" s="293"/>
      <c r="D423" s="293"/>
    </row>
    <row r="424" spans="3:4" s="2" customFormat="1" ht="12.75">
      <c r="C424" s="293"/>
      <c r="D424" s="293"/>
    </row>
    <row r="425" spans="3:4" s="2" customFormat="1" ht="12.75">
      <c r="C425" s="293"/>
      <c r="D425" s="293"/>
    </row>
    <row r="426" spans="3:4" s="2" customFormat="1" ht="12.75">
      <c r="C426" s="293"/>
      <c r="D426" s="293"/>
    </row>
    <row r="427" spans="3:4" s="2" customFormat="1" ht="12.75">
      <c r="C427" s="293"/>
      <c r="D427" s="293"/>
    </row>
    <row r="428" spans="3:4" s="2" customFormat="1" ht="12.75">
      <c r="C428" s="293"/>
      <c r="D428" s="293"/>
    </row>
    <row r="429" spans="3:4" s="2" customFormat="1" ht="12.75">
      <c r="C429" s="293"/>
      <c r="D429" s="293"/>
    </row>
    <row r="430" spans="3:4" s="2" customFormat="1" ht="12.75">
      <c r="C430" s="293"/>
      <c r="D430" s="293"/>
    </row>
    <row r="431" spans="3:4" s="2" customFormat="1" ht="12.75">
      <c r="C431" s="293"/>
      <c r="D431" s="293"/>
    </row>
    <row r="432" spans="3:4" s="2" customFormat="1" ht="12.75">
      <c r="C432" s="293"/>
      <c r="D432" s="293"/>
    </row>
    <row r="433" spans="3:4" s="2" customFormat="1" ht="12.75">
      <c r="C433" s="293"/>
      <c r="D433" s="293"/>
    </row>
    <row r="434" spans="3:4" s="2" customFormat="1" ht="12.75">
      <c r="C434" s="293"/>
      <c r="D434" s="293"/>
    </row>
    <row r="435" spans="3:4" s="2" customFormat="1" ht="12.75">
      <c r="C435" s="293"/>
      <c r="D435" s="293"/>
    </row>
    <row r="436" spans="3:4" s="2" customFormat="1" ht="12.75">
      <c r="C436" s="293"/>
      <c r="D436" s="293"/>
    </row>
    <row r="437" spans="3:4" s="2" customFormat="1" ht="12.75">
      <c r="C437" s="293"/>
      <c r="D437" s="293"/>
    </row>
    <row r="438" spans="3:4" s="2" customFormat="1" ht="12.75">
      <c r="C438" s="293"/>
      <c r="D438" s="293"/>
    </row>
    <row r="439" spans="3:4" s="2" customFormat="1" ht="12.75">
      <c r="C439" s="293"/>
      <c r="D439" s="293"/>
    </row>
    <row r="440" spans="3:4" s="2" customFormat="1" ht="12.75">
      <c r="C440" s="293"/>
      <c r="D440" s="293"/>
    </row>
    <row r="441" spans="3:4" s="2" customFormat="1" ht="12.75">
      <c r="C441" s="293"/>
      <c r="D441" s="293"/>
    </row>
    <row r="442" spans="3:4" s="2" customFormat="1" ht="12.75">
      <c r="C442" s="293"/>
      <c r="D442" s="293"/>
    </row>
    <row r="443" spans="3:4" s="2" customFormat="1" ht="12.75">
      <c r="C443" s="293"/>
      <c r="D443" s="293"/>
    </row>
    <row r="444" spans="3:4" s="2" customFormat="1" ht="12.75">
      <c r="C444" s="293"/>
      <c r="D444" s="293"/>
    </row>
    <row r="445" spans="3:4" s="2" customFormat="1" ht="12.75">
      <c r="C445" s="293"/>
      <c r="D445" s="293"/>
    </row>
    <row r="446" spans="3:4" s="2" customFormat="1" ht="12.75">
      <c r="C446" s="293"/>
      <c r="D446" s="293"/>
    </row>
    <row r="447" spans="3:4" s="2" customFormat="1" ht="12.75">
      <c r="C447" s="293"/>
      <c r="D447" s="293"/>
    </row>
    <row r="448" spans="3:4" s="2" customFormat="1" ht="12.75">
      <c r="C448" s="293"/>
      <c r="D448" s="293"/>
    </row>
    <row r="449" spans="3:4" s="2" customFormat="1" ht="12.75">
      <c r="C449" s="293"/>
      <c r="D449" s="293"/>
    </row>
    <row r="450" spans="3:4" s="2" customFormat="1" ht="12.75">
      <c r="C450" s="293"/>
      <c r="D450" s="293"/>
    </row>
    <row r="451" spans="3:4" s="2" customFormat="1" ht="12.75">
      <c r="C451" s="293"/>
      <c r="D451" s="293"/>
    </row>
    <row r="452" spans="3:4" s="2" customFormat="1" ht="12.75">
      <c r="C452" s="293"/>
      <c r="D452" s="293"/>
    </row>
    <row r="453" spans="3:4" s="2" customFormat="1" ht="12.75">
      <c r="C453" s="293"/>
      <c r="D453" s="293"/>
    </row>
    <row r="454" spans="3:4" s="2" customFormat="1" ht="12.75">
      <c r="C454" s="293"/>
      <c r="D454" s="293"/>
    </row>
    <row r="455" spans="3:4" s="2" customFormat="1" ht="12.75">
      <c r="C455" s="293"/>
      <c r="D455" s="293"/>
    </row>
    <row r="456" spans="3:4" s="2" customFormat="1" ht="12.75">
      <c r="C456" s="293"/>
      <c r="D456" s="293"/>
    </row>
    <row r="457" spans="3:4" s="2" customFormat="1" ht="12.75">
      <c r="C457" s="293"/>
      <c r="D457" s="293"/>
    </row>
    <row r="458" spans="3:4" s="2" customFormat="1" ht="12.75">
      <c r="C458" s="293"/>
      <c r="D458" s="293"/>
    </row>
    <row r="459" spans="3:4" s="2" customFormat="1" ht="12.75">
      <c r="C459" s="293"/>
      <c r="D459" s="293"/>
    </row>
    <row r="460" spans="3:4" s="2" customFormat="1" ht="12.75">
      <c r="C460" s="293"/>
      <c r="D460" s="293"/>
    </row>
    <row r="461" spans="3:4" s="2" customFormat="1" ht="12.75">
      <c r="C461" s="293"/>
      <c r="D461" s="293"/>
    </row>
    <row r="462" spans="3:4" s="2" customFormat="1" ht="12.75">
      <c r="C462" s="293"/>
      <c r="D462" s="293"/>
    </row>
    <row r="463" spans="3:4" s="2" customFormat="1" ht="12.75">
      <c r="C463" s="293"/>
      <c r="D463" s="293"/>
    </row>
    <row r="464" spans="3:4" s="2" customFormat="1" ht="12.75">
      <c r="C464" s="293"/>
      <c r="D464" s="293"/>
    </row>
    <row r="465" spans="3:4" s="2" customFormat="1" ht="12.75">
      <c r="C465" s="293"/>
      <c r="D465" s="293"/>
    </row>
    <row r="466" spans="3:4" s="2" customFormat="1" ht="12.75">
      <c r="C466" s="293"/>
      <c r="D466" s="293"/>
    </row>
    <row r="467" spans="3:4" s="2" customFormat="1" ht="12.75">
      <c r="C467" s="293"/>
      <c r="D467" s="293"/>
    </row>
    <row r="468" spans="3:4" s="2" customFormat="1" ht="12.75">
      <c r="C468" s="293"/>
      <c r="D468" s="293"/>
    </row>
    <row r="469" spans="3:4" s="2" customFormat="1" ht="12.75">
      <c r="C469" s="293"/>
      <c r="D469" s="293"/>
    </row>
    <row r="470" spans="3:4" s="2" customFormat="1" ht="12.75">
      <c r="C470" s="293"/>
      <c r="D470" s="293"/>
    </row>
    <row r="471" spans="3:4" s="2" customFormat="1" ht="12.75">
      <c r="C471" s="293"/>
      <c r="D471" s="293"/>
    </row>
    <row r="472" spans="3:4" s="2" customFormat="1" ht="12.75">
      <c r="C472" s="293"/>
      <c r="D472" s="293"/>
    </row>
    <row r="473" spans="3:4" s="2" customFormat="1" ht="12.75">
      <c r="C473" s="293"/>
      <c r="D473" s="293"/>
    </row>
    <row r="474" spans="3:4" s="2" customFormat="1" ht="12.75">
      <c r="C474" s="293"/>
      <c r="D474" s="293"/>
    </row>
    <row r="475" spans="3:4" s="2" customFormat="1" ht="12.75">
      <c r="C475" s="293"/>
      <c r="D475" s="293"/>
    </row>
    <row r="476" spans="3:4" s="2" customFormat="1" ht="12.75">
      <c r="C476" s="293"/>
      <c r="D476" s="293"/>
    </row>
    <row r="477" spans="3:4" s="2" customFormat="1" ht="12.75">
      <c r="C477" s="293"/>
      <c r="D477" s="293"/>
    </row>
    <row r="478" spans="3:4" s="2" customFormat="1" ht="12.75">
      <c r="C478" s="293"/>
      <c r="D478" s="293"/>
    </row>
    <row r="479" spans="3:4" s="2" customFormat="1" ht="12.75">
      <c r="C479" s="293"/>
      <c r="D479" s="293"/>
    </row>
    <row r="480" spans="3:4" s="2" customFormat="1" ht="12.75">
      <c r="C480" s="293"/>
      <c r="D480" s="293"/>
    </row>
    <row r="481" spans="3:4" s="2" customFormat="1" ht="12.75">
      <c r="C481" s="293"/>
      <c r="D481" s="293"/>
    </row>
    <row r="482" spans="3:4" s="2" customFormat="1" ht="12.75">
      <c r="C482" s="293"/>
      <c r="D482" s="293"/>
    </row>
    <row r="483" spans="3:4" s="2" customFormat="1" ht="12.75">
      <c r="C483" s="293"/>
      <c r="D483" s="293"/>
    </row>
    <row r="484" spans="3:4" s="2" customFormat="1" ht="12.75">
      <c r="C484" s="293"/>
      <c r="D484" s="293"/>
    </row>
    <row r="485" spans="3:4" s="2" customFormat="1" ht="12.75">
      <c r="C485" s="293"/>
      <c r="D485" s="293"/>
    </row>
    <row r="486" spans="3:4" s="2" customFormat="1" ht="12.75">
      <c r="C486" s="293"/>
      <c r="D486" s="293"/>
    </row>
    <row r="487" spans="3:4" s="2" customFormat="1" ht="12.75">
      <c r="C487" s="293"/>
      <c r="D487" s="293"/>
    </row>
    <row r="488" spans="3:4" s="2" customFormat="1" ht="12.75">
      <c r="C488" s="293"/>
      <c r="D488" s="293"/>
    </row>
    <row r="489" spans="3:4" s="2" customFormat="1" ht="12.75">
      <c r="C489" s="293"/>
      <c r="D489" s="293"/>
    </row>
    <row r="490" spans="3:4" s="2" customFormat="1" ht="12.75">
      <c r="C490" s="293"/>
      <c r="D490" s="293"/>
    </row>
    <row r="491" spans="3:4" s="2" customFormat="1" ht="12.75">
      <c r="C491" s="293"/>
      <c r="D491" s="293"/>
    </row>
    <row r="492" spans="3:4" s="2" customFormat="1" ht="12.75">
      <c r="C492" s="293"/>
      <c r="D492" s="293"/>
    </row>
    <row r="493" spans="3:4" s="2" customFormat="1" ht="12.75">
      <c r="C493" s="293"/>
      <c r="D493" s="293"/>
    </row>
    <row r="494" spans="3:4" s="2" customFormat="1" ht="12.75">
      <c r="C494" s="293"/>
      <c r="D494" s="293"/>
    </row>
    <row r="495" spans="3:4" s="2" customFormat="1" ht="12.75">
      <c r="C495" s="293"/>
      <c r="D495" s="293"/>
    </row>
    <row r="496" spans="3:4" s="2" customFormat="1" ht="12.75">
      <c r="C496" s="293"/>
      <c r="D496" s="293"/>
    </row>
    <row r="497" spans="3:4" s="2" customFormat="1" ht="12.75">
      <c r="C497" s="293"/>
      <c r="D497" s="293"/>
    </row>
    <row r="498" spans="3:4" s="2" customFormat="1" ht="12.75">
      <c r="C498" s="293"/>
      <c r="D498" s="293"/>
    </row>
    <row r="499" spans="3:4" s="2" customFormat="1" ht="12.75">
      <c r="C499" s="293"/>
      <c r="D499" s="293"/>
    </row>
    <row r="500" spans="3:4" s="2" customFormat="1" ht="12.75">
      <c r="C500" s="293"/>
      <c r="D500" s="293"/>
    </row>
    <row r="501" spans="3:4" s="2" customFormat="1" ht="12.75">
      <c r="C501" s="293"/>
      <c r="D501" s="293"/>
    </row>
    <row r="502" spans="3:4" s="2" customFormat="1" ht="12.75">
      <c r="C502" s="293"/>
      <c r="D502" s="293"/>
    </row>
    <row r="503" spans="3:4" s="2" customFormat="1" ht="12.75">
      <c r="C503" s="293"/>
      <c r="D503" s="293"/>
    </row>
    <row r="504" spans="3:4" s="2" customFormat="1" ht="12.75">
      <c r="C504" s="293"/>
      <c r="D504" s="293"/>
    </row>
    <row r="505" spans="3:4" s="2" customFormat="1" ht="12.75">
      <c r="C505" s="293"/>
      <c r="D505" s="293"/>
    </row>
    <row r="506" spans="3:4" s="2" customFormat="1" ht="12.75">
      <c r="C506" s="293"/>
      <c r="D506" s="293"/>
    </row>
    <row r="507" spans="3:4" s="2" customFormat="1" ht="12.75">
      <c r="C507" s="293"/>
      <c r="D507" s="293"/>
    </row>
    <row r="508" spans="3:4" s="2" customFormat="1" ht="12.75">
      <c r="C508" s="293"/>
      <c r="D508" s="293"/>
    </row>
    <row r="509" spans="3:4" s="2" customFormat="1" ht="12.75">
      <c r="C509" s="293"/>
      <c r="D509" s="293"/>
    </row>
    <row r="510" spans="3:4" s="2" customFormat="1" ht="12.75">
      <c r="C510" s="293"/>
      <c r="D510" s="293"/>
    </row>
    <row r="511" spans="3:4" s="2" customFormat="1" ht="12.75">
      <c r="C511" s="293"/>
      <c r="D511" s="293"/>
    </row>
    <row r="512" spans="3:4" s="2" customFormat="1" ht="12.75">
      <c r="C512" s="293"/>
      <c r="D512" s="293"/>
    </row>
    <row r="513" spans="3:4" s="2" customFormat="1" ht="12.75">
      <c r="C513" s="293"/>
      <c r="D513" s="293"/>
    </row>
    <row r="514" spans="3:4" s="2" customFormat="1" ht="12.75">
      <c r="C514" s="293"/>
      <c r="D514" s="293"/>
    </row>
    <row r="515" spans="3:4" s="2" customFormat="1" ht="12.75">
      <c r="C515" s="293"/>
      <c r="D515" s="293"/>
    </row>
    <row r="516" spans="3:4" s="2" customFormat="1" ht="12.75">
      <c r="C516" s="293"/>
      <c r="D516" s="293"/>
    </row>
    <row r="517" spans="3:4" s="2" customFormat="1" ht="12.75">
      <c r="C517" s="293"/>
      <c r="D517" s="293"/>
    </row>
    <row r="518" spans="3:4" s="2" customFormat="1" ht="12.75">
      <c r="C518" s="293"/>
      <c r="D518" s="293"/>
    </row>
    <row r="519" spans="3:4" s="2" customFormat="1" ht="12.75">
      <c r="C519" s="293"/>
      <c r="D519" s="293"/>
    </row>
    <row r="520" spans="3:4" s="2" customFormat="1" ht="12.75">
      <c r="C520" s="293"/>
      <c r="D520" s="293"/>
    </row>
    <row r="521" spans="3:4" s="2" customFormat="1" ht="12.75">
      <c r="C521" s="293"/>
      <c r="D521" s="293"/>
    </row>
    <row r="522" spans="3:4" s="2" customFormat="1" ht="12.75">
      <c r="C522" s="293"/>
      <c r="D522" s="293"/>
    </row>
    <row r="523" spans="3:4" s="2" customFormat="1" ht="12.75">
      <c r="C523" s="293"/>
      <c r="D523" s="293"/>
    </row>
    <row r="524" spans="3:4" s="2" customFormat="1" ht="12.75">
      <c r="C524" s="293"/>
      <c r="D524" s="293"/>
    </row>
    <row r="525" spans="3:4" s="2" customFormat="1" ht="12.75">
      <c r="C525" s="293"/>
      <c r="D525" s="293"/>
    </row>
    <row r="526" spans="3:4" s="2" customFormat="1" ht="12.75">
      <c r="C526" s="293"/>
      <c r="D526" s="293"/>
    </row>
    <row r="527" spans="3:4" s="2" customFormat="1" ht="12.75">
      <c r="C527" s="293"/>
      <c r="D527" s="293"/>
    </row>
    <row r="528" spans="3:4" s="2" customFormat="1" ht="12.75">
      <c r="C528" s="293"/>
      <c r="D528" s="293"/>
    </row>
    <row r="529" spans="3:4" s="2" customFormat="1" ht="12.75">
      <c r="C529" s="293"/>
      <c r="D529" s="293"/>
    </row>
    <row r="530" spans="3:4" s="2" customFormat="1" ht="12.75">
      <c r="C530" s="293"/>
      <c r="D530" s="293"/>
    </row>
    <row r="531" spans="3:4" s="2" customFormat="1" ht="12.75">
      <c r="C531" s="293"/>
      <c r="D531" s="293"/>
    </row>
    <row r="532" spans="3:4" s="2" customFormat="1" ht="12.75">
      <c r="C532" s="293"/>
      <c r="D532" s="293"/>
    </row>
    <row r="533" spans="3:4" s="2" customFormat="1" ht="12.75">
      <c r="C533" s="293"/>
      <c r="D533" s="293"/>
    </row>
    <row r="534" spans="3:4" s="2" customFormat="1" ht="12.75">
      <c r="C534" s="293"/>
      <c r="D534" s="293"/>
    </row>
    <row r="535" spans="3:4" s="2" customFormat="1" ht="12.75">
      <c r="C535" s="293"/>
      <c r="D535" s="293"/>
    </row>
    <row r="536" spans="3:4" s="2" customFormat="1" ht="12.75">
      <c r="C536" s="293"/>
      <c r="D536" s="293"/>
    </row>
    <row r="537" spans="3:4" s="2" customFormat="1" ht="12.75">
      <c r="C537" s="293"/>
      <c r="D537" s="293"/>
    </row>
    <row r="538" spans="3:4" s="2" customFormat="1" ht="12.75">
      <c r="C538" s="293"/>
      <c r="D538" s="293"/>
    </row>
    <row r="539" spans="3:4" s="2" customFormat="1" ht="12.75">
      <c r="C539" s="293"/>
      <c r="D539" s="293"/>
    </row>
    <row r="540" spans="3:4" s="2" customFormat="1" ht="12.75">
      <c r="C540" s="293"/>
      <c r="D540" s="293"/>
    </row>
    <row r="541" spans="3:4" s="2" customFormat="1" ht="12.75">
      <c r="C541" s="293"/>
      <c r="D541" s="293"/>
    </row>
    <row r="542" spans="3:4" s="2" customFormat="1" ht="12.75">
      <c r="C542" s="293"/>
      <c r="D542" s="293"/>
    </row>
    <row r="543" spans="3:4" s="2" customFormat="1" ht="12.75">
      <c r="C543" s="293"/>
      <c r="D543" s="293"/>
    </row>
    <row r="544" spans="3:4" s="2" customFormat="1" ht="12.75">
      <c r="C544" s="293"/>
      <c r="D544" s="293"/>
    </row>
    <row r="545" spans="3:4" s="2" customFormat="1" ht="12.75">
      <c r="C545" s="293"/>
      <c r="D545" s="293"/>
    </row>
    <row r="546" spans="3:4" s="2" customFormat="1" ht="12.75">
      <c r="C546" s="293"/>
      <c r="D546" s="293"/>
    </row>
    <row r="547" spans="3:4" s="2" customFormat="1" ht="12.75">
      <c r="C547" s="293"/>
      <c r="D547" s="293"/>
    </row>
    <row r="548" spans="3:4" s="2" customFormat="1" ht="12.75">
      <c r="C548" s="293"/>
      <c r="D548" s="293"/>
    </row>
    <row r="549" spans="3:4" s="2" customFormat="1" ht="12.75">
      <c r="C549" s="293"/>
      <c r="D549" s="293"/>
    </row>
    <row r="550" spans="3:4" s="2" customFormat="1" ht="12.75">
      <c r="C550" s="293"/>
      <c r="D550" s="293"/>
    </row>
    <row r="551" spans="3:4" s="2" customFormat="1" ht="12.75">
      <c r="C551" s="293"/>
      <c r="D551" s="293"/>
    </row>
    <row r="552" spans="3:4" s="2" customFormat="1" ht="12.75">
      <c r="C552" s="293"/>
      <c r="D552" s="293"/>
    </row>
    <row r="553" spans="3:4" s="2" customFormat="1" ht="12.75">
      <c r="C553" s="293"/>
      <c r="D553" s="293"/>
    </row>
    <row r="554" spans="3:4" s="2" customFormat="1" ht="12.75">
      <c r="C554" s="293"/>
      <c r="D554" s="293"/>
    </row>
    <row r="555" spans="3:4" s="2" customFormat="1" ht="12.75">
      <c r="C555" s="293"/>
      <c r="D555" s="293"/>
    </row>
    <row r="556" spans="3:4" s="2" customFormat="1" ht="12.75">
      <c r="C556" s="293"/>
      <c r="D556" s="293"/>
    </row>
    <row r="557" spans="3:4" s="2" customFormat="1" ht="12.75">
      <c r="C557" s="293"/>
      <c r="D557" s="293"/>
    </row>
    <row r="558" spans="3:4" s="2" customFormat="1" ht="12.75">
      <c r="C558" s="293"/>
      <c r="D558" s="293"/>
    </row>
    <row r="559" spans="3:4" s="2" customFormat="1" ht="12.75">
      <c r="C559" s="293"/>
      <c r="D559" s="293"/>
    </row>
    <row r="560" spans="3:4" s="2" customFormat="1" ht="12.75">
      <c r="C560" s="293"/>
      <c r="D560" s="293"/>
    </row>
    <row r="561" spans="3:4" s="2" customFormat="1" ht="12.75">
      <c r="C561" s="293"/>
      <c r="D561" s="293"/>
    </row>
    <row r="562" spans="3:4" s="2" customFormat="1" ht="12.75">
      <c r="C562" s="293"/>
      <c r="D562" s="293"/>
    </row>
    <row r="563" spans="3:4" s="2" customFormat="1" ht="12.75">
      <c r="C563" s="293"/>
      <c r="D563" s="293"/>
    </row>
    <row r="564" spans="3:4" s="2" customFormat="1" ht="12.75">
      <c r="C564" s="293"/>
      <c r="D564" s="293"/>
    </row>
    <row r="565" spans="3:4" s="2" customFormat="1" ht="12.75">
      <c r="C565" s="293"/>
      <c r="D565" s="293"/>
    </row>
    <row r="566" spans="3:4" s="2" customFormat="1" ht="12.75">
      <c r="C566" s="293"/>
      <c r="D566" s="293"/>
    </row>
    <row r="567" spans="3:4" s="2" customFormat="1" ht="12.75">
      <c r="C567" s="293"/>
      <c r="D567" s="293"/>
    </row>
    <row r="568" spans="3:4" s="2" customFormat="1" ht="12.75">
      <c r="C568" s="293"/>
      <c r="D568" s="293"/>
    </row>
    <row r="569" spans="3:4" s="2" customFormat="1" ht="12.75">
      <c r="C569" s="293"/>
      <c r="D569" s="293"/>
    </row>
    <row r="570" spans="3:4" s="2" customFormat="1" ht="12.75">
      <c r="C570" s="293"/>
      <c r="D570" s="293"/>
    </row>
    <row r="571" spans="3:4" s="2" customFormat="1" ht="12.75">
      <c r="C571" s="293"/>
      <c r="D571" s="293"/>
    </row>
    <row r="572" spans="3:4" s="2" customFormat="1" ht="12.75">
      <c r="C572" s="293"/>
      <c r="D572" s="293"/>
    </row>
    <row r="573" spans="3:4" s="2" customFormat="1" ht="12.75">
      <c r="C573" s="293"/>
      <c r="D573" s="293"/>
    </row>
    <row r="574" spans="3:4" s="2" customFormat="1" ht="12.75">
      <c r="C574" s="293"/>
      <c r="D574" s="293"/>
    </row>
    <row r="575" spans="3:4" s="2" customFormat="1" ht="12.75">
      <c r="C575" s="293"/>
      <c r="D575" s="293"/>
    </row>
    <row r="576" spans="3:4" s="2" customFormat="1" ht="12.75">
      <c r="C576" s="293"/>
      <c r="D576" s="293"/>
    </row>
    <row r="577" spans="3:4" s="2" customFormat="1" ht="12.75">
      <c r="C577" s="293"/>
      <c r="D577" s="293"/>
    </row>
    <row r="578" spans="3:4" s="2" customFormat="1" ht="12.75">
      <c r="C578" s="293"/>
      <c r="D578" s="293"/>
    </row>
    <row r="579" spans="3:4" s="2" customFormat="1" ht="12.75">
      <c r="C579" s="293"/>
      <c r="D579" s="293"/>
    </row>
    <row r="580" spans="3:4" s="2" customFormat="1" ht="12.75">
      <c r="C580" s="293"/>
      <c r="D580" s="293"/>
    </row>
    <row r="581" spans="3:4" s="2" customFormat="1" ht="12.75">
      <c r="C581" s="293"/>
      <c r="D581" s="293"/>
    </row>
    <row r="582" spans="3:4" s="2" customFormat="1" ht="12.75">
      <c r="C582" s="293"/>
      <c r="D582" s="293"/>
    </row>
    <row r="583" spans="3:4" s="2" customFormat="1" ht="12.75">
      <c r="C583" s="293"/>
      <c r="D583" s="293"/>
    </row>
    <row r="584" spans="3:4" s="2" customFormat="1" ht="12.75">
      <c r="C584" s="293"/>
      <c r="D584" s="293"/>
    </row>
    <row r="585" spans="3:4" s="2" customFormat="1" ht="12.75">
      <c r="C585" s="293"/>
      <c r="D585" s="293"/>
    </row>
    <row r="586" spans="3:4" s="2" customFormat="1" ht="12.75">
      <c r="C586" s="293"/>
      <c r="D586" s="293"/>
    </row>
    <row r="587" spans="3:4" s="2" customFormat="1" ht="12.75">
      <c r="C587" s="293"/>
      <c r="D587" s="293"/>
    </row>
    <row r="588" spans="3:4" s="2" customFormat="1" ht="12.75">
      <c r="C588" s="293"/>
      <c r="D588" s="293"/>
    </row>
    <row r="589" spans="3:4" s="2" customFormat="1" ht="12.75">
      <c r="C589" s="293"/>
      <c r="D589" s="293"/>
    </row>
    <row r="590" spans="3:4" s="2" customFormat="1" ht="12.75">
      <c r="C590" s="293"/>
      <c r="D590" s="293"/>
    </row>
    <row r="591" spans="3:4" s="2" customFormat="1" ht="12.75">
      <c r="C591" s="293"/>
      <c r="D591" s="293"/>
    </row>
    <row r="592" spans="3:4" s="2" customFormat="1" ht="12.75">
      <c r="C592" s="293"/>
      <c r="D592" s="293"/>
    </row>
    <row r="593" spans="3:4" s="2" customFormat="1" ht="12.75">
      <c r="C593" s="293"/>
      <c r="D593" s="293"/>
    </row>
    <row r="594" spans="3:4" s="2" customFormat="1" ht="12.75">
      <c r="C594" s="293"/>
      <c r="D594" s="293"/>
    </row>
    <row r="595" spans="3:4" s="2" customFormat="1" ht="12.75">
      <c r="C595" s="293"/>
      <c r="D595" s="293"/>
    </row>
    <row r="596" spans="3:4" s="2" customFormat="1" ht="12.75">
      <c r="C596" s="293"/>
      <c r="D596" s="293"/>
    </row>
    <row r="597" spans="3:4" s="2" customFormat="1" ht="12.75">
      <c r="C597" s="293"/>
      <c r="D597" s="293"/>
    </row>
    <row r="598" spans="3:4" s="2" customFormat="1" ht="12.75">
      <c r="C598" s="293"/>
      <c r="D598" s="293"/>
    </row>
    <row r="599" spans="3:4" s="2" customFormat="1" ht="12.75">
      <c r="C599" s="293"/>
      <c r="D599" s="293"/>
    </row>
    <row r="600" spans="3:4" s="2" customFormat="1" ht="12.75">
      <c r="C600" s="293"/>
      <c r="D600" s="293"/>
    </row>
    <row r="601" spans="3:4" s="2" customFormat="1" ht="12.75">
      <c r="C601" s="293"/>
      <c r="D601" s="293"/>
    </row>
    <row r="602" spans="3:4" s="2" customFormat="1" ht="12.75">
      <c r="C602" s="293"/>
      <c r="D602" s="293"/>
    </row>
    <row r="603" spans="3:4" s="2" customFormat="1" ht="12.75">
      <c r="C603" s="293"/>
      <c r="D603" s="293"/>
    </row>
    <row r="604" spans="3:4" s="2" customFormat="1" ht="12.75">
      <c r="C604" s="293"/>
      <c r="D604" s="293"/>
    </row>
    <row r="605" spans="3:4" s="2" customFormat="1" ht="12.75">
      <c r="C605" s="293"/>
      <c r="D605" s="293"/>
    </row>
    <row r="606" spans="3:4" s="2" customFormat="1" ht="12.75">
      <c r="C606" s="293"/>
      <c r="D606" s="293"/>
    </row>
    <row r="607" spans="3:4" s="2" customFormat="1" ht="12.75">
      <c r="C607" s="293"/>
      <c r="D607" s="293"/>
    </row>
    <row r="608" spans="3:4" s="2" customFormat="1" ht="12.75">
      <c r="C608" s="293"/>
      <c r="D608" s="293"/>
    </row>
    <row r="609" spans="3:4" s="2" customFormat="1" ht="12.75">
      <c r="C609" s="293"/>
      <c r="D609" s="293"/>
    </row>
    <row r="610" spans="3:4" s="2" customFormat="1" ht="12.75">
      <c r="C610" s="293"/>
      <c r="D610" s="293"/>
    </row>
    <row r="611" spans="3:4" s="2" customFormat="1" ht="12.75">
      <c r="C611" s="293"/>
      <c r="D611" s="293"/>
    </row>
    <row r="612" spans="3:4" s="2" customFormat="1" ht="12.75">
      <c r="C612" s="293"/>
      <c r="D612" s="293"/>
    </row>
    <row r="613" spans="3:4" s="2" customFormat="1" ht="12.75">
      <c r="C613" s="293"/>
      <c r="D613" s="293"/>
    </row>
    <row r="614" spans="3:4" s="2" customFormat="1" ht="12.75">
      <c r="C614" s="293"/>
      <c r="D614" s="293"/>
    </row>
    <row r="615" spans="3:4" s="2" customFormat="1" ht="12.75">
      <c r="C615" s="293"/>
      <c r="D615" s="293"/>
    </row>
    <row r="616" spans="3:4" s="2" customFormat="1" ht="12.75">
      <c r="C616" s="293"/>
      <c r="D616" s="293"/>
    </row>
    <row r="617" spans="3:4" s="2" customFormat="1" ht="12.75">
      <c r="C617" s="293"/>
      <c r="D617" s="293"/>
    </row>
    <row r="618" spans="3:4" s="2" customFormat="1" ht="12.75">
      <c r="C618" s="293"/>
      <c r="D618" s="293"/>
    </row>
    <row r="619" spans="3:4" s="2" customFormat="1" ht="12.75">
      <c r="C619" s="293"/>
      <c r="D619" s="293"/>
    </row>
    <row r="620" spans="3:4" s="2" customFormat="1" ht="12.75">
      <c r="C620" s="293"/>
      <c r="D620" s="293"/>
    </row>
    <row r="621" spans="3:4" s="2" customFormat="1" ht="12.75">
      <c r="C621" s="293"/>
      <c r="D621" s="293"/>
    </row>
    <row r="622" spans="3:4" s="2" customFormat="1" ht="12.75">
      <c r="C622" s="293"/>
      <c r="D622" s="293"/>
    </row>
    <row r="623" spans="3:4" s="2" customFormat="1" ht="12.75">
      <c r="C623" s="293"/>
      <c r="D623" s="293"/>
    </row>
    <row r="624" spans="3:4" s="2" customFormat="1" ht="12.75">
      <c r="C624" s="293"/>
      <c r="D624" s="293"/>
    </row>
    <row r="625" spans="3:4" s="2" customFormat="1" ht="12.75">
      <c r="C625" s="293"/>
      <c r="D625" s="293"/>
    </row>
    <row r="626" spans="3:4" s="2" customFormat="1" ht="12.75">
      <c r="C626" s="293"/>
      <c r="D626" s="293"/>
    </row>
    <row r="627" spans="3:4" s="2" customFormat="1" ht="12.75">
      <c r="C627" s="293"/>
      <c r="D627" s="293"/>
    </row>
    <row r="628" spans="3:4" s="2" customFormat="1" ht="12.75">
      <c r="C628" s="293"/>
      <c r="D628" s="293"/>
    </row>
    <row r="629" spans="3:4" s="2" customFormat="1" ht="12.75">
      <c r="C629" s="293"/>
      <c r="D629" s="293"/>
    </row>
    <row r="630" spans="3:4" s="2" customFormat="1" ht="12.75">
      <c r="C630" s="293"/>
      <c r="D630" s="293"/>
    </row>
    <row r="631" spans="3:4" s="2" customFormat="1" ht="12.75">
      <c r="C631" s="293"/>
      <c r="D631" s="293"/>
    </row>
    <row r="632" spans="3:4" s="2" customFormat="1" ht="12.75">
      <c r="C632" s="293"/>
      <c r="D632" s="293"/>
    </row>
    <row r="633" spans="3:4" s="2" customFormat="1" ht="12.75">
      <c r="C633" s="293"/>
      <c r="D633" s="293"/>
    </row>
    <row r="634" spans="3:4" s="2" customFormat="1" ht="12.75">
      <c r="C634" s="293"/>
      <c r="D634" s="293"/>
    </row>
    <row r="635" spans="3:4" s="2" customFormat="1" ht="12.75">
      <c r="C635" s="293"/>
      <c r="D635" s="293"/>
    </row>
    <row r="636" spans="3:4" s="2" customFormat="1" ht="12.75">
      <c r="C636" s="293"/>
      <c r="D636" s="293"/>
    </row>
    <row r="637" spans="3:4" s="2" customFormat="1" ht="12.75">
      <c r="C637" s="293"/>
      <c r="D637" s="293"/>
    </row>
    <row r="638" spans="3:4" s="2" customFormat="1" ht="12.75">
      <c r="C638" s="293"/>
      <c r="D638" s="293"/>
    </row>
    <row r="639" spans="3:4" s="2" customFormat="1" ht="12.75">
      <c r="C639" s="293"/>
      <c r="D639" s="293"/>
    </row>
    <row r="640" spans="3:4" s="2" customFormat="1" ht="12.75">
      <c r="C640" s="293"/>
      <c r="D640" s="293"/>
    </row>
    <row r="641" spans="3:4" s="2" customFormat="1" ht="12.75">
      <c r="C641" s="293"/>
      <c r="D641" s="293"/>
    </row>
    <row r="642" spans="3:4" s="2" customFormat="1" ht="12.75">
      <c r="C642" s="293"/>
      <c r="D642" s="293"/>
    </row>
    <row r="643" spans="3:4" s="2" customFormat="1" ht="12.75">
      <c r="C643" s="293"/>
      <c r="D643" s="293"/>
    </row>
    <row r="644" spans="3:4" s="2" customFormat="1" ht="12.75">
      <c r="C644" s="293"/>
      <c r="D644" s="293"/>
    </row>
    <row r="645" spans="3:4" s="2" customFormat="1" ht="12.75">
      <c r="C645" s="293"/>
      <c r="D645" s="293"/>
    </row>
    <row r="646" spans="3:4" s="2" customFormat="1" ht="12.75">
      <c r="C646" s="293"/>
      <c r="D646" s="293"/>
    </row>
    <row r="647" spans="3:4" s="2" customFormat="1" ht="12.75">
      <c r="C647" s="293"/>
      <c r="D647" s="293"/>
    </row>
    <row r="648" spans="3:4" s="2" customFormat="1" ht="12.75">
      <c r="C648" s="293"/>
      <c r="D648" s="293"/>
    </row>
    <row r="649" spans="3:4" s="2" customFormat="1" ht="12.75">
      <c r="C649" s="293"/>
      <c r="D649" s="293"/>
    </row>
    <row r="650" spans="3:4" s="2" customFormat="1" ht="12.75">
      <c r="C650" s="293"/>
      <c r="D650" s="293"/>
    </row>
    <row r="651" spans="3:4" s="2" customFormat="1" ht="12.75">
      <c r="C651" s="293"/>
      <c r="D651" s="293"/>
    </row>
    <row r="652" spans="3:4" s="2" customFormat="1" ht="12.75">
      <c r="C652" s="293"/>
      <c r="D652" s="293"/>
    </row>
    <row r="653" spans="3:4" s="2" customFormat="1" ht="12.75">
      <c r="C653" s="293"/>
      <c r="D653" s="293"/>
    </row>
    <row r="654" spans="3:4" s="2" customFormat="1" ht="12.75">
      <c r="C654" s="293"/>
      <c r="D654" s="293"/>
    </row>
    <row r="655" spans="3:4" s="2" customFormat="1" ht="12.75">
      <c r="C655" s="293"/>
      <c r="D655" s="293"/>
    </row>
    <row r="656" spans="3:4" s="2" customFormat="1" ht="12.75">
      <c r="C656" s="293"/>
      <c r="D656" s="293"/>
    </row>
    <row r="657" spans="3:4" s="2" customFormat="1" ht="12.75">
      <c r="C657" s="293"/>
      <c r="D657" s="293"/>
    </row>
    <row r="658" spans="3:4" s="2" customFormat="1" ht="12.75">
      <c r="C658" s="293"/>
      <c r="D658" s="293"/>
    </row>
    <row r="659" spans="3:4" s="2" customFormat="1" ht="12.75">
      <c r="C659" s="293"/>
      <c r="D659" s="293"/>
    </row>
    <row r="660" spans="3:4" s="2" customFormat="1" ht="12.75">
      <c r="C660" s="293"/>
      <c r="D660" s="293"/>
    </row>
    <row r="661" spans="3:4" s="2" customFormat="1" ht="12.75">
      <c r="C661" s="293"/>
      <c r="D661" s="293"/>
    </row>
    <row r="662" spans="3:4" s="2" customFormat="1" ht="12.75">
      <c r="C662" s="293"/>
      <c r="D662" s="293"/>
    </row>
    <row r="663" spans="3:4" s="2" customFormat="1" ht="12.75">
      <c r="C663" s="293"/>
      <c r="D663" s="293"/>
    </row>
    <row r="664" spans="3:4" s="2" customFormat="1" ht="12.75">
      <c r="C664" s="293"/>
      <c r="D664" s="293"/>
    </row>
    <row r="665" spans="3:4" s="2" customFormat="1" ht="12.75">
      <c r="C665" s="293"/>
      <c r="D665" s="293"/>
    </row>
    <row r="666" spans="3:4" s="2" customFormat="1" ht="12.75">
      <c r="C666" s="293"/>
      <c r="D666" s="293"/>
    </row>
    <row r="667" spans="3:4" s="2" customFormat="1" ht="12.75">
      <c r="C667" s="293"/>
      <c r="D667" s="293"/>
    </row>
    <row r="668" spans="3:4" s="2" customFormat="1" ht="12.75">
      <c r="C668" s="293"/>
      <c r="D668" s="293"/>
    </row>
    <row r="669" spans="3:4" s="2" customFormat="1" ht="12.75">
      <c r="C669" s="293"/>
      <c r="D669" s="293"/>
    </row>
    <row r="670" spans="3:4" s="2" customFormat="1" ht="12.75">
      <c r="C670" s="293"/>
      <c r="D670" s="293"/>
    </row>
    <row r="671" spans="3:4" s="2" customFormat="1" ht="12.75">
      <c r="C671" s="293"/>
      <c r="D671" s="293"/>
    </row>
    <row r="672" spans="3:4" s="2" customFormat="1" ht="12.75">
      <c r="C672" s="293"/>
      <c r="D672" s="293"/>
    </row>
    <row r="673" spans="3:4" s="2" customFormat="1" ht="12.75">
      <c r="C673" s="293"/>
      <c r="D673" s="293"/>
    </row>
    <row r="674" spans="3:4" s="2" customFormat="1" ht="12.75">
      <c r="C674" s="293"/>
      <c r="D674" s="293"/>
    </row>
    <row r="675" spans="3:4" s="2" customFormat="1" ht="12.75">
      <c r="C675" s="293"/>
      <c r="D675" s="293"/>
    </row>
    <row r="676" spans="3:4" s="2" customFormat="1" ht="12.75">
      <c r="C676" s="293"/>
      <c r="D676" s="293"/>
    </row>
    <row r="677" spans="3:4" s="2" customFormat="1" ht="12.75">
      <c r="C677" s="293"/>
      <c r="D677" s="293"/>
    </row>
    <row r="678" spans="3:4" s="2" customFormat="1" ht="12.75">
      <c r="C678" s="293"/>
      <c r="D678" s="293"/>
    </row>
    <row r="679" spans="3:4" s="2" customFormat="1" ht="12.75">
      <c r="C679" s="293"/>
      <c r="D679" s="293"/>
    </row>
    <row r="680" spans="3:4" s="2" customFormat="1" ht="12.75">
      <c r="C680" s="293"/>
      <c r="D680" s="293"/>
    </row>
    <row r="681" spans="3:4" s="2" customFormat="1" ht="12.75">
      <c r="C681" s="293"/>
      <c r="D681" s="293"/>
    </row>
    <row r="682" spans="3:4" s="2" customFormat="1" ht="12.75">
      <c r="C682" s="293"/>
      <c r="D682" s="293"/>
    </row>
    <row r="683" spans="3:4" s="2" customFormat="1" ht="12.75">
      <c r="C683" s="293"/>
      <c r="D683" s="293"/>
    </row>
    <row r="684" spans="3:4" s="2" customFormat="1" ht="12.75">
      <c r="C684" s="293"/>
      <c r="D684" s="293"/>
    </row>
    <row r="685" spans="3:4" s="2" customFormat="1" ht="12.75">
      <c r="C685" s="293"/>
      <c r="D685" s="293"/>
    </row>
    <row r="686" spans="3:4" s="2" customFormat="1" ht="12.75">
      <c r="C686" s="293"/>
      <c r="D686" s="293"/>
    </row>
    <row r="687" spans="3:4" s="2" customFormat="1" ht="12.75">
      <c r="C687" s="293"/>
      <c r="D687" s="293"/>
    </row>
    <row r="688" spans="3:4" s="2" customFormat="1" ht="12.75">
      <c r="C688" s="293"/>
      <c r="D688" s="293"/>
    </row>
    <row r="689" spans="3:4" s="2" customFormat="1" ht="12.75">
      <c r="C689" s="293"/>
      <c r="D689" s="293"/>
    </row>
    <row r="690" spans="3:4" s="2" customFormat="1" ht="12.75">
      <c r="C690" s="293"/>
      <c r="D690" s="293"/>
    </row>
    <row r="691" spans="3:4" s="2" customFormat="1" ht="12.75">
      <c r="C691" s="293"/>
      <c r="D691" s="293"/>
    </row>
    <row r="692" spans="3:4" s="2" customFormat="1" ht="12.75">
      <c r="C692" s="293"/>
      <c r="D692" s="293"/>
    </row>
    <row r="693" spans="3:4" s="2" customFormat="1" ht="12.75">
      <c r="C693" s="293"/>
      <c r="D693" s="293"/>
    </row>
    <row r="694" spans="3:4" s="2" customFormat="1" ht="12.75">
      <c r="C694" s="293"/>
      <c r="D694" s="293"/>
    </row>
    <row r="695" spans="3:4" s="2" customFormat="1" ht="12.75">
      <c r="C695" s="293"/>
      <c r="D695" s="293"/>
    </row>
    <row r="696" spans="3:4" s="2" customFormat="1" ht="12.75">
      <c r="C696" s="293"/>
      <c r="D696" s="293"/>
    </row>
    <row r="697" spans="3:4" s="2" customFormat="1" ht="12.75">
      <c r="C697" s="293"/>
      <c r="D697" s="293"/>
    </row>
    <row r="698" spans="3:4" s="2" customFormat="1" ht="12.75">
      <c r="C698" s="293"/>
      <c r="D698" s="293"/>
    </row>
    <row r="699" spans="3:4" s="2" customFormat="1" ht="12.75">
      <c r="C699" s="293"/>
      <c r="D699" s="293"/>
    </row>
    <row r="700" spans="3:4" s="2" customFormat="1" ht="12.75">
      <c r="C700" s="293"/>
      <c r="D700" s="293"/>
    </row>
    <row r="701" spans="3:4" s="2" customFormat="1" ht="12.75">
      <c r="C701" s="293"/>
      <c r="D701" s="293"/>
    </row>
    <row r="702" spans="3:4" s="2" customFormat="1" ht="12.75">
      <c r="C702" s="293"/>
      <c r="D702" s="293"/>
    </row>
    <row r="703" spans="3:4" s="2" customFormat="1" ht="12.75">
      <c r="C703" s="293"/>
      <c r="D703" s="293"/>
    </row>
    <row r="704" spans="3:4" s="2" customFormat="1" ht="12.75">
      <c r="C704" s="293"/>
      <c r="D704" s="293"/>
    </row>
    <row r="705" spans="3:4" s="2" customFormat="1" ht="12.75">
      <c r="C705" s="293"/>
      <c r="D705" s="293"/>
    </row>
    <row r="706" spans="3:4" s="2" customFormat="1" ht="12.75">
      <c r="C706" s="293"/>
      <c r="D706" s="293"/>
    </row>
    <row r="707" spans="3:4" s="2" customFormat="1" ht="12.75">
      <c r="C707" s="293"/>
      <c r="D707" s="293"/>
    </row>
    <row r="708" spans="3:4" s="2" customFormat="1" ht="12.75">
      <c r="C708" s="293"/>
      <c r="D708" s="293"/>
    </row>
    <row r="709" spans="3:4" s="2" customFormat="1" ht="12.75">
      <c r="C709" s="293"/>
      <c r="D709" s="293"/>
    </row>
    <row r="710" spans="3:4" s="2" customFormat="1" ht="12.75">
      <c r="C710" s="293"/>
      <c r="D710" s="293"/>
    </row>
    <row r="711" spans="3:4" s="2" customFormat="1" ht="12.75">
      <c r="C711" s="293"/>
      <c r="D711" s="293"/>
    </row>
    <row r="712" spans="3:4" s="2" customFormat="1" ht="12.75">
      <c r="C712" s="293"/>
      <c r="D712" s="293"/>
    </row>
    <row r="713" spans="3:4" s="2" customFormat="1" ht="12.75">
      <c r="C713" s="293"/>
      <c r="D713" s="293"/>
    </row>
    <row r="714" spans="3:4" s="2" customFormat="1" ht="12.75">
      <c r="C714" s="293"/>
      <c r="D714" s="293"/>
    </row>
    <row r="715" spans="3:4" s="2" customFormat="1" ht="12.75">
      <c r="C715" s="293"/>
      <c r="D715" s="293"/>
    </row>
    <row r="716" spans="3:4" s="2" customFormat="1" ht="12.75">
      <c r="C716" s="293"/>
      <c r="D716" s="293"/>
    </row>
    <row r="717" spans="3:4" s="2" customFormat="1" ht="12.75">
      <c r="C717" s="293"/>
      <c r="D717" s="293"/>
    </row>
    <row r="718" spans="3:4" s="2" customFormat="1" ht="12.75">
      <c r="C718" s="293"/>
      <c r="D718" s="293"/>
    </row>
    <row r="719" spans="3:4" s="2" customFormat="1" ht="12.75">
      <c r="C719" s="293"/>
      <c r="D719" s="293"/>
    </row>
    <row r="720" spans="3:4" s="2" customFormat="1" ht="12.75">
      <c r="C720" s="293"/>
      <c r="D720" s="293"/>
    </row>
    <row r="721" spans="3:4" s="2" customFormat="1" ht="12.75">
      <c r="C721" s="293"/>
      <c r="D721" s="293"/>
    </row>
    <row r="722" spans="3:4" s="2" customFormat="1" ht="12.75">
      <c r="C722" s="293"/>
      <c r="D722" s="293"/>
    </row>
    <row r="723" spans="3:4" s="2" customFormat="1" ht="12.75">
      <c r="C723" s="293"/>
      <c r="D723" s="293"/>
    </row>
    <row r="724" spans="3:4" s="2" customFormat="1" ht="12.75">
      <c r="C724" s="293"/>
      <c r="D724" s="293"/>
    </row>
    <row r="725" spans="3:4" s="2" customFormat="1" ht="12.75">
      <c r="C725" s="293"/>
      <c r="D725" s="293"/>
    </row>
    <row r="726" spans="3:4" s="2" customFormat="1" ht="12.75">
      <c r="C726" s="293"/>
      <c r="D726" s="293"/>
    </row>
    <row r="727" spans="3:4" s="2" customFormat="1" ht="12.75">
      <c r="C727" s="293"/>
      <c r="D727" s="293"/>
    </row>
  </sheetData>
  <mergeCells count="10">
    <mergeCell ref="C4:D4"/>
    <mergeCell ref="A1:G1"/>
    <mergeCell ref="B159:D159"/>
    <mergeCell ref="A138:D138"/>
    <mergeCell ref="E65:E66"/>
    <mergeCell ref="B157:D157"/>
    <mergeCell ref="B65:B66"/>
    <mergeCell ref="C65:C66"/>
    <mergeCell ref="D65:D66"/>
    <mergeCell ref="A158:D158"/>
  </mergeCells>
  <printOptions/>
  <pageMargins left="0.87" right="0" top="0.65" bottom="0.62" header="0.1968503937007874" footer="0.07874015748031496"/>
  <pageSetup horizontalDpi="300" verticalDpi="3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pietrzak</dc:creator>
  <cp:keywords/>
  <dc:description/>
  <cp:lastModifiedBy>pietrzak</cp:lastModifiedBy>
  <cp:lastPrinted>2003-08-19T14:00:04Z</cp:lastPrinted>
  <dcterms:created xsi:type="dcterms:W3CDTF">2003-08-19T13:58:30Z</dcterms:created>
  <dcterms:modified xsi:type="dcterms:W3CDTF">2003-08-19T14:03:55Z</dcterms:modified>
  <cp:category/>
  <cp:version/>
  <cp:contentType/>
  <cp:contentStatus/>
</cp:coreProperties>
</file>